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17xx_Drobnosti\17x24 ZŠ Dobiášova - výměna podlahy SH\05 DPS revize 01\F Vykaz vymer\2018-03-06 VV+rozpočet final oprava\VV neoceněný\"/>
    </mc:Choice>
  </mc:AlternateContent>
  <bookViews>
    <workbookView xWindow="0" yWindow="0" windowWidth="28800" windowHeight="14280" activeTab="1"/>
  </bookViews>
  <sheets>
    <sheet name="Rekapitulace stavby" sheetId="1" r:id="rId1"/>
    <sheet name="D1.01.100a - Architektoni..." sheetId="2" r:id="rId2"/>
    <sheet name="D1.01.100b - Architektoni..." sheetId="3" r:id="rId3"/>
    <sheet name="Pokyny pro vyplnění" sheetId="4" r:id="rId4"/>
  </sheets>
  <definedNames>
    <definedName name="_xlnm._FilterDatabase" localSheetId="1" hidden="1">'D1.01.100a - Architektoni...'!$C$83:$K$157</definedName>
    <definedName name="_xlnm._FilterDatabase" localSheetId="2" hidden="1">'D1.01.100b - Architektoni...'!$C$80:$K$138</definedName>
    <definedName name="_xlnm.Print_Titles" localSheetId="1">'D1.01.100a - Architektoni...'!$83:$83</definedName>
    <definedName name="_xlnm.Print_Titles" localSheetId="2">'D1.01.100b - Architektoni...'!$80:$80</definedName>
    <definedName name="_xlnm.Print_Titles" localSheetId="0">'Rekapitulace stavby'!$49:$49</definedName>
    <definedName name="_xlnm.Print_Area" localSheetId="1">'D1.01.100a - Architektoni...'!$C$4:$J$36,'D1.01.100a - Architektoni...'!$C$42:$J$65,'D1.01.100a - Architektoni...'!$C$71:$K$157</definedName>
    <definedName name="_xlnm.Print_Area" localSheetId="2">'D1.01.100b - Architektoni...'!$C$4:$J$36,'D1.01.100b - Architektoni...'!$C$42:$J$62,'D1.01.100b - Architektoni...'!$C$68:$K$138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135" i="3"/>
  <c r="BH135" i="3"/>
  <c r="BG135" i="3"/>
  <c r="BF135" i="3"/>
  <c r="T135" i="3"/>
  <c r="R135" i="3"/>
  <c r="P135" i="3"/>
  <c r="P130" i="3" s="1"/>
  <c r="BK135" i="3"/>
  <c r="J135" i="3"/>
  <c r="BE135" i="3" s="1"/>
  <c r="BI131" i="3"/>
  <c r="BH131" i="3"/>
  <c r="BG131" i="3"/>
  <c r="BF131" i="3"/>
  <c r="T131" i="3"/>
  <c r="T130" i="3"/>
  <c r="R131" i="3"/>
  <c r="R130" i="3" s="1"/>
  <c r="P131" i="3"/>
  <c r="BK131" i="3"/>
  <c r="BK130" i="3" s="1"/>
  <c r="J130" i="3" s="1"/>
  <c r="J61" i="3" s="1"/>
  <c r="J131" i="3"/>
  <c r="BE131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0" i="3"/>
  <c r="BH120" i="3"/>
  <c r="BG120" i="3"/>
  <c r="BF120" i="3"/>
  <c r="T120" i="3"/>
  <c r="R120" i="3"/>
  <c r="P120" i="3"/>
  <c r="BK120" i="3"/>
  <c r="J120" i="3"/>
  <c r="BE120" i="3"/>
  <c r="BI112" i="3"/>
  <c r="BH112" i="3"/>
  <c r="BG112" i="3"/>
  <c r="BF112" i="3"/>
  <c r="T112" i="3"/>
  <c r="R112" i="3"/>
  <c r="P112" i="3"/>
  <c r="BK112" i="3"/>
  <c r="BK96" i="3" s="1"/>
  <c r="J112" i="3"/>
  <c r="BE112" i="3" s="1"/>
  <c r="BI109" i="3"/>
  <c r="BH109" i="3"/>
  <c r="BG109" i="3"/>
  <c r="BF109" i="3"/>
  <c r="T109" i="3"/>
  <c r="R109" i="3"/>
  <c r="R96" i="3" s="1"/>
  <c r="R95" i="3" s="1"/>
  <c r="P109" i="3"/>
  <c r="BK109" i="3"/>
  <c r="J109" i="3"/>
  <c r="BE109" i="3"/>
  <c r="BI103" i="3"/>
  <c r="BH103" i="3"/>
  <c r="BG103" i="3"/>
  <c r="BF103" i="3"/>
  <c r="T103" i="3"/>
  <c r="T96" i="3" s="1"/>
  <c r="T95" i="3" s="1"/>
  <c r="R103" i="3"/>
  <c r="P103" i="3"/>
  <c r="BK103" i="3"/>
  <c r="J103" i="3"/>
  <c r="BE103" i="3" s="1"/>
  <c r="BI97" i="3"/>
  <c r="BH97" i="3"/>
  <c r="BG97" i="3"/>
  <c r="BF97" i="3"/>
  <c r="T97" i="3"/>
  <c r="R97" i="3"/>
  <c r="P97" i="3"/>
  <c r="P96" i="3" s="1"/>
  <c r="BK97" i="3"/>
  <c r="J97" i="3"/>
  <c r="BE97" i="3" s="1"/>
  <c r="BI94" i="3"/>
  <c r="BH94" i="3"/>
  <c r="BG94" i="3"/>
  <c r="BF94" i="3"/>
  <c r="T94" i="3"/>
  <c r="R94" i="3"/>
  <c r="P94" i="3"/>
  <c r="BK94" i="3"/>
  <c r="J94" i="3"/>
  <c r="BE94" i="3" s="1"/>
  <c r="BI92" i="3"/>
  <c r="BH92" i="3"/>
  <c r="BG92" i="3"/>
  <c r="BF92" i="3"/>
  <c r="T92" i="3"/>
  <c r="R92" i="3"/>
  <c r="P92" i="3"/>
  <c r="BK92" i="3"/>
  <c r="J92" i="3"/>
  <c r="BE92" i="3"/>
  <c r="BI90" i="3"/>
  <c r="BH90" i="3"/>
  <c r="BG90" i="3"/>
  <c r="BF90" i="3"/>
  <c r="T90" i="3"/>
  <c r="R90" i="3"/>
  <c r="P90" i="3"/>
  <c r="BK90" i="3"/>
  <c r="J90" i="3"/>
  <c r="BE90" i="3"/>
  <c r="BI88" i="3"/>
  <c r="BH88" i="3"/>
  <c r="BG88" i="3"/>
  <c r="BF88" i="3"/>
  <c r="T88" i="3"/>
  <c r="R88" i="3"/>
  <c r="P88" i="3"/>
  <c r="BK88" i="3"/>
  <c r="J88" i="3"/>
  <c r="BE88" i="3"/>
  <c r="BI86" i="3"/>
  <c r="BH86" i="3"/>
  <c r="BG86" i="3"/>
  <c r="BF86" i="3"/>
  <c r="T86" i="3"/>
  <c r="R86" i="3"/>
  <c r="P86" i="3"/>
  <c r="BK86" i="3"/>
  <c r="J86" i="3"/>
  <c r="BE86" i="3" s="1"/>
  <c r="BI84" i="3"/>
  <c r="F34" i="3"/>
  <c r="BD53" i="1" s="1"/>
  <c r="BH84" i="3"/>
  <c r="F33" i="3" s="1"/>
  <c r="BC53" i="1" s="1"/>
  <c r="BG84" i="3"/>
  <c r="F32" i="3" s="1"/>
  <c r="BB53" i="1" s="1"/>
  <c r="BF84" i="3"/>
  <c r="J31" i="3" s="1"/>
  <c r="AW53" i="1" s="1"/>
  <c r="T84" i="3"/>
  <c r="T83" i="3" s="1"/>
  <c r="T82" i="3" s="1"/>
  <c r="R84" i="3"/>
  <c r="R83" i="3" s="1"/>
  <c r="R82" i="3" s="1"/>
  <c r="P84" i="3"/>
  <c r="P83" i="3" s="1"/>
  <c r="P82" i="3" s="1"/>
  <c r="BK84" i="3"/>
  <c r="BK83" i="3" s="1"/>
  <c r="J84" i="3"/>
  <c r="BE84" i="3"/>
  <c r="J30" i="3" s="1"/>
  <c r="AV53" i="1" s="1"/>
  <c r="AT53" i="1" s="1"/>
  <c r="J77" i="3"/>
  <c r="F77" i="3"/>
  <c r="F75" i="3"/>
  <c r="E73" i="3"/>
  <c r="J51" i="3"/>
  <c r="F51" i="3"/>
  <c r="F49" i="3"/>
  <c r="E47" i="3"/>
  <c r="J18" i="3"/>
  <c r="E18" i="3"/>
  <c r="F78" i="3" s="1"/>
  <c r="F52" i="3"/>
  <c r="J17" i="3"/>
  <c r="J12" i="3"/>
  <c r="J75" i="3" s="1"/>
  <c r="E7" i="3"/>
  <c r="E45" i="3" s="1"/>
  <c r="AY52" i="1"/>
  <c r="AX52" i="1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T151" i="2"/>
  <c r="R151" i="2"/>
  <c r="P151" i="2"/>
  <c r="BK151" i="2"/>
  <c r="J151" i="2"/>
  <c r="BE151" i="2" s="1"/>
  <c r="BI146" i="2"/>
  <c r="BH146" i="2"/>
  <c r="BG146" i="2"/>
  <c r="BF146" i="2"/>
  <c r="T146" i="2"/>
  <c r="R146" i="2"/>
  <c r="P146" i="2"/>
  <c r="BK146" i="2"/>
  <c r="J146" i="2"/>
  <c r="BE146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R130" i="2" s="1"/>
  <c r="P134" i="2"/>
  <c r="BK134" i="2"/>
  <c r="J134" i="2"/>
  <c r="BE134" i="2" s="1"/>
  <c r="BI133" i="2"/>
  <c r="BH133" i="2"/>
  <c r="BG133" i="2"/>
  <c r="BF133" i="2"/>
  <c r="T133" i="2"/>
  <c r="R133" i="2"/>
  <c r="P133" i="2"/>
  <c r="P130" i="2" s="1"/>
  <c r="BK133" i="2"/>
  <c r="BK130" i="2" s="1"/>
  <c r="J130" i="2" s="1"/>
  <c r="J64" i="2" s="1"/>
  <c r="J133" i="2"/>
  <c r="BE133" i="2"/>
  <c r="BI131" i="2"/>
  <c r="BH131" i="2"/>
  <c r="BG131" i="2"/>
  <c r="BF131" i="2"/>
  <c r="T131" i="2"/>
  <c r="T130" i="2" s="1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P116" i="2" s="1"/>
  <c r="BK125" i="2"/>
  <c r="J125" i="2"/>
  <c r="BE125" i="2"/>
  <c r="BI123" i="2"/>
  <c r="BH123" i="2"/>
  <c r="BG123" i="2"/>
  <c r="BF123" i="2"/>
  <c r="T123" i="2"/>
  <c r="T116" i="2" s="1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T117" i="2"/>
  <c r="R117" i="2"/>
  <c r="R116" i="2" s="1"/>
  <c r="P117" i="2"/>
  <c r="BK117" i="2"/>
  <c r="BK116" i="2"/>
  <c r="J116" i="2" s="1"/>
  <c r="J63" i="2" s="1"/>
  <c r="J117" i="2"/>
  <c r="BE117" i="2"/>
  <c r="BI115" i="2"/>
  <c r="BH115" i="2"/>
  <c r="BG115" i="2"/>
  <c r="BF115" i="2"/>
  <c r="T115" i="2"/>
  <c r="R115" i="2"/>
  <c r="P115" i="2"/>
  <c r="P107" i="2" s="1"/>
  <c r="BK115" i="2"/>
  <c r="J115" i="2"/>
  <c r="BE115" i="2"/>
  <c r="BI114" i="2"/>
  <c r="BH114" i="2"/>
  <c r="BG114" i="2"/>
  <c r="BF114" i="2"/>
  <c r="T114" i="2"/>
  <c r="T107" i="2" s="1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BG108" i="2"/>
  <c r="BF108" i="2"/>
  <c r="T108" i="2"/>
  <c r="R108" i="2"/>
  <c r="R107" i="2" s="1"/>
  <c r="P108" i="2"/>
  <c r="BK108" i="2"/>
  <c r="BK107" i="2"/>
  <c r="J107" i="2" s="1"/>
  <c r="J62" i="2" s="1"/>
  <c r="J108" i="2"/>
  <c r="BE108" i="2"/>
  <c r="BI105" i="2"/>
  <c r="BH105" i="2"/>
  <c r="BG105" i="2"/>
  <c r="BF105" i="2"/>
  <c r="T105" i="2"/>
  <c r="T104" i="2"/>
  <c r="R105" i="2"/>
  <c r="R104" i="2"/>
  <c r="P105" i="2"/>
  <c r="P104" i="2" s="1"/>
  <c r="BK105" i="2"/>
  <c r="BK104" i="2"/>
  <c r="J104" i="2" s="1"/>
  <c r="J60" i="2" s="1"/>
  <c r="J105" i="2"/>
  <c r="BE105" i="2" s="1"/>
  <c r="BI103" i="2"/>
  <c r="BH103" i="2"/>
  <c r="BG103" i="2"/>
  <c r="BF103" i="2"/>
  <c r="T103" i="2"/>
  <c r="R103" i="2"/>
  <c r="P103" i="2"/>
  <c r="BK103" i="2"/>
  <c r="J103" i="2"/>
  <c r="BE103" i="2" s="1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T96" i="2" s="1"/>
  <c r="R99" i="2"/>
  <c r="P99" i="2"/>
  <c r="BK99" i="2"/>
  <c r="J99" i="2"/>
  <c r="BE99" i="2"/>
  <c r="BI98" i="2"/>
  <c r="BH98" i="2"/>
  <c r="BG98" i="2"/>
  <c r="BF98" i="2"/>
  <c r="T98" i="2"/>
  <c r="R98" i="2"/>
  <c r="R96" i="2" s="1"/>
  <c r="P98" i="2"/>
  <c r="BK98" i="2"/>
  <c r="BK96" i="2" s="1"/>
  <c r="J96" i="2" s="1"/>
  <c r="J59" i="2" s="1"/>
  <c r="J98" i="2"/>
  <c r="BE98" i="2"/>
  <c r="BI97" i="2"/>
  <c r="BH97" i="2"/>
  <c r="BG97" i="2"/>
  <c r="BF97" i="2"/>
  <c r="T97" i="2"/>
  <c r="R97" i="2"/>
  <c r="P97" i="2"/>
  <c r="P96" i="2" s="1"/>
  <c r="BK97" i="2"/>
  <c r="J97" i="2"/>
  <c r="BE97" i="2" s="1"/>
  <c r="BI87" i="2"/>
  <c r="F34" i="2" s="1"/>
  <c r="BD52" i="1" s="1"/>
  <c r="BH87" i="2"/>
  <c r="F33" i="2" s="1"/>
  <c r="BC52" i="1" s="1"/>
  <c r="BG87" i="2"/>
  <c r="F32" i="2" s="1"/>
  <c r="BB52" i="1" s="1"/>
  <c r="BB51" i="1" s="1"/>
  <c r="BF87" i="2"/>
  <c r="J31" i="2" s="1"/>
  <c r="AW52" i="1" s="1"/>
  <c r="T87" i="2"/>
  <c r="T86" i="2" s="1"/>
  <c r="T85" i="2" s="1"/>
  <c r="R87" i="2"/>
  <c r="R86" i="2"/>
  <c r="R85" i="2" s="1"/>
  <c r="P87" i="2"/>
  <c r="P86" i="2" s="1"/>
  <c r="BK87" i="2"/>
  <c r="BK86" i="2" s="1"/>
  <c r="J87" i="2"/>
  <c r="BE87" i="2" s="1"/>
  <c r="J80" i="2"/>
  <c r="F80" i="2"/>
  <c r="F78" i="2"/>
  <c r="E76" i="2"/>
  <c r="J51" i="2"/>
  <c r="F51" i="2"/>
  <c r="F49" i="2"/>
  <c r="E47" i="2"/>
  <c r="J18" i="2"/>
  <c r="E18" i="2"/>
  <c r="F81" i="2"/>
  <c r="F52" i="2"/>
  <c r="J17" i="2"/>
  <c r="J12" i="2"/>
  <c r="J78" i="2" s="1"/>
  <c r="E7" i="2"/>
  <c r="E74" i="2" s="1"/>
  <c r="E45" i="2"/>
  <c r="AS51" i="1"/>
  <c r="L47" i="1"/>
  <c r="AM46" i="1"/>
  <c r="L46" i="1"/>
  <c r="AM44" i="1"/>
  <c r="L44" i="1"/>
  <c r="L42" i="1"/>
  <c r="L41" i="1"/>
  <c r="AX51" i="1" l="1"/>
  <c r="W28" i="1"/>
  <c r="J83" i="3"/>
  <c r="J58" i="3" s="1"/>
  <c r="BK82" i="3"/>
  <c r="BC51" i="1"/>
  <c r="P81" i="3"/>
  <c r="AU53" i="1" s="1"/>
  <c r="F30" i="3"/>
  <c r="AZ53" i="1" s="1"/>
  <c r="J86" i="2"/>
  <c r="J58" i="2" s="1"/>
  <c r="BK85" i="2"/>
  <c r="BD51" i="1"/>
  <c r="W30" i="1" s="1"/>
  <c r="T106" i="2"/>
  <c r="P106" i="2"/>
  <c r="R81" i="3"/>
  <c r="T84" i="2"/>
  <c r="J30" i="2"/>
  <c r="AV52" i="1" s="1"/>
  <c r="AT52" i="1" s="1"/>
  <c r="F30" i="2"/>
  <c r="AZ52" i="1" s="1"/>
  <c r="AZ51" i="1" s="1"/>
  <c r="P85" i="2"/>
  <c r="T81" i="3"/>
  <c r="P95" i="3"/>
  <c r="R106" i="2"/>
  <c r="R84" i="2"/>
  <c r="BK95" i="3"/>
  <c r="J95" i="3" s="1"/>
  <c r="J59" i="3" s="1"/>
  <c r="J96" i="3"/>
  <c r="J60" i="3" s="1"/>
  <c r="E71" i="3"/>
  <c r="J49" i="2"/>
  <c r="F31" i="2"/>
  <c r="BA52" i="1" s="1"/>
  <c r="BA51" i="1" s="1"/>
  <c r="J49" i="3"/>
  <c r="F31" i="3"/>
  <c r="BA53" i="1" s="1"/>
  <c r="BK106" i="2"/>
  <c r="J106" i="2" s="1"/>
  <c r="J61" i="2" s="1"/>
  <c r="BK81" i="3" l="1"/>
  <c r="J81" i="3" s="1"/>
  <c r="J82" i="3"/>
  <c r="J57" i="3" s="1"/>
  <c r="AV51" i="1"/>
  <c r="W26" i="1"/>
  <c r="AY51" i="1"/>
  <c r="W29" i="1"/>
  <c r="AW51" i="1"/>
  <c r="AK27" i="1" s="1"/>
  <c r="W27" i="1"/>
  <c r="P84" i="2"/>
  <c r="AU52" i="1" s="1"/>
  <c r="AU51" i="1" s="1"/>
  <c r="J85" i="2"/>
  <c r="J57" i="2" s="1"/>
  <c r="BK84" i="2"/>
  <c r="J84" i="2" s="1"/>
  <c r="J56" i="2" l="1"/>
  <c r="J27" i="2"/>
  <c r="AK26" i="1"/>
  <c r="AT51" i="1"/>
  <c r="J56" i="3"/>
  <c r="J27" i="3"/>
  <c r="AG53" i="1" l="1"/>
  <c r="AN53" i="1" s="1"/>
  <c r="J36" i="3"/>
  <c r="AG52" i="1"/>
  <c r="J36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<sst xmlns="http://schemas.openxmlformats.org/spreadsheetml/2006/main" count="2248" uniqueCount="576">
  <si>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</si>
  <si>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</si>
  <si>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</si>
  <si>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</si>
  <si>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</si>
  <si>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</si>
  <si>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</si>
  <si>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{1f5501c0-c31d-4f67-aa1e-95f1e898a28e}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</si>
  <si>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</si>
  <si>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</si>
  <si>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</si>
  <si>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</si>
  <si>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</si>
  <si>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</si>
  <si>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</si>
  <si>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</si>
  <si>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17x24_R01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</si>
  <si>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</si>
  <si>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</si>
  <si>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sportovní podlahy ve sportovní hale ZŠ Dobiášova</t>
  </si>
  <si>
    <t>KSO:</t>
  </si>
  <si>
    <t>801 51 73</t>
  </si>
  <si>
    <t>CC-CZ:</t>
  </si>
  <si>
    <t>1265</t>
  </si>
  <si>
    <t>Místo:</t>
  </si>
  <si>
    <t xml:space="preserve">Liberec </t>
  </si>
  <si>
    <t>Datum:</t>
  </si>
  <si>
    <t>20. 1. 2018</t>
  </si>
  <si>
    <t>CZ-CPV:</t>
  </si>
  <si>
    <t>45432130-4</t>
  </si>
  <si>
    <t>CZ-CPA:</t>
  </si>
  <si>
    <t>41.00.48</t>
  </si>
  <si>
    <t>Zadavatel:</t>
  </si>
  <si>
    <t>IČ:</t>
  </si>
  <si>
    <t/>
  </si>
  <si>
    <t xml:space="preserve">Statutární město Liberec </t>
  </si>
  <si>
    <t>DIČ:</t>
  </si>
  <si>
    <t>Uchazeč:</t>
  </si>
  <si>
    <t>Vyplň údaj</t>
  </si>
  <si>
    <t>Projektant:</t>
  </si>
  <si>
    <t>25410482</t>
  </si>
  <si>
    <t>STORING spol. s r.o. Žitavská 727/16 LBC</t>
  </si>
  <si>
    <t>CZ25410482</t>
  </si>
  <si>
    <t>True</t>
  </si>
  <si>
    <t>Poznámka:</t>
  </si>
  <si>
    <t xml:space="preserve">Poznámka: _x000D_
Dopravní, vedlejší, ostatní a související náklady započteny v ceně.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</si>
  <si>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</si>
  <si>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</si>
  <si>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</si>
  <si>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</si>
  <si>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</si>
  <si>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</si>
  <si>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</si>
  <si>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</si>
  <si>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</si>
  <si>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</si>
  <si>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</si>
  <si>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</si>
  <si>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</si>
  <si>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</si>
  <si>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</si>
  <si>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</si>
  <si>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</si>
  <si>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</si>
  <si>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</si>
  <si>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</si>
  <si>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</si>
  <si>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</si>
  <si>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</si>
  <si>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</si>
  <si>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</si>
  <si>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</si>
  <si>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</si>
  <si>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</si>
  <si>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</si>
  <si>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</si>
  <si>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</si>
  <si>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</si>
  <si>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</si>
  <si>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</si>
  <si>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</si>
  <si>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</si>
  <si>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</si>
  <si>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</si>
  <si>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</si>
  <si>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D1.01.100a</t>
  </si>
  <si>
    <t>Architektonické a stavební řešení - podlaha</t>
  </si>
  <si>
    <t>STA</t>
  </si>
  <si>
    <t>1</t>
  </si>
  <si>
    <t>{c06150da-28a9-47b5-88a3-23992bbac456}</t>
  </si>
  <si>
    <t>2</t>
  </si>
  <si>
    <t>D1.01.100b</t>
  </si>
  <si>
    <t>Architektonické a stavební řešení - podhled a obklady</t>
  </si>
  <si>
    <t>{f6b6b7bf-6d24-46cf-bf8b-8fd1e05a1695}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</si>
  <si>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</si>
  <si>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</si>
  <si>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</si>
  <si>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</si>
  <si>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</si>
  <si>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</si>
  <si>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</si>
  <si>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D1.01.100a - Architektonické a stavební řešení - podlaha</t>
  </si>
  <si>
    <t xml:space="preserve">Poznámka:  Dopravní, vedlejší, ostatní a související náklady započteny v ceně.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</si>
  <si>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</si>
  <si>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</si>
  <si>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</si>
  <si>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</si>
  <si>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</si>
  <si>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</si>
  <si>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</si>
  <si>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</si>
  <si>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</si>
  <si>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</si>
  <si>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</si>
  <si>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</si>
  <si>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 xml:space="preserve">    775 - Podlahy skládané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</si>
  <si>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</si>
  <si>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</si>
  <si>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</si>
  <si>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</si>
  <si>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</si>
  <si>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</si>
  <si>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</si>
  <si>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</si>
  <si>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</si>
  <si>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</si>
  <si>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</si>
  <si>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</si>
  <si>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</si>
  <si>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</si>
  <si>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</si>
  <si>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</si>
  <si>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</si>
  <si>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</si>
  <si>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</si>
  <si>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</si>
  <si>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</si>
  <si>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- zametení a umytí podlah, dlažeb, obkladů, schodů v místnostech, chodbách a schodištích, vyčištění a umytí dveří s rámy, zárubněmi, umytí a vyčištění zařiz předmětů</t>
  </si>
  <si>
    <t>m2</t>
  </si>
  <si>
    <t>4</t>
  </si>
  <si>
    <t>-193644437</t>
  </si>
  <si>
    <t>VV</t>
  </si>
  <si>
    <t>"hala" 1252,72</t>
  </si>
  <si>
    <t>"schodiště" 56,36</t>
  </si>
  <si>
    <t>"úklid" 4,54</t>
  </si>
  <si>
    <t>"WC" 3,40</t>
  </si>
  <si>
    <t>"WC" 4,53</t>
  </si>
  <si>
    <t>"nářaďovna 1" 48,79</t>
  </si>
  <si>
    <t>"nářaďovna 2" 44,72</t>
  </si>
  <si>
    <t>Součet</t>
  </si>
  <si>
    <t>997</t>
  </si>
  <si>
    <t>Přesun sutě</t>
  </si>
  <si>
    <t>997013213</t>
  </si>
  <si>
    <t>Vnitrostaveništní doprava suti a vybouraných hmot nošením po schodech pro budovy výšky do 12 m</t>
  </si>
  <si>
    <t>t</t>
  </si>
  <si>
    <t>CS ÚRS 2017 02</t>
  </si>
  <si>
    <t>976812443</t>
  </si>
  <si>
    <t>3</t>
  </si>
  <si>
    <t>997013219</t>
  </si>
  <si>
    <t>Vnitrostaveništní doprava suti a vybouraných hmot vodorovně do 50 m Příplatek k cenám -3111 až -3217 za zvětšenou vodorovnou dopravu přes vymezenou dopravní vzdálenost za každých dalších i započatých 10 m</t>
  </si>
  <si>
    <t>1688881043</t>
  </si>
  <si>
    <t>997013501</t>
  </si>
  <si>
    <t>Odvoz suti a vybouraných hmot na skládku nebo meziskládku se složením, na vzdálenost do 1 km</t>
  </si>
  <si>
    <t>-360235195</t>
  </si>
  <si>
    <t>5</t>
  </si>
  <si>
    <t>997013509</t>
  </si>
  <si>
    <t>Odvoz suti a vybouraných hmot na skládku nebo meziskládku se složením, na vzdálenost Příplatek k ceně za každý další i započatý 1 km přes 1 km</t>
  </si>
  <si>
    <t>CS ÚRS 2018 01</t>
  </si>
  <si>
    <t>1252890139</t>
  </si>
  <si>
    <t>PSC</t>
  </si>
  <si>
    <t xml:space="preserve">Poznámka k souboru cen:_x000D_
1. Délka odvozu suti je vzdálenost od místa naložení suti na dopravní prostředek až po místo složení na určené skládce nebo meziskládce. 2. V ceně -3501 jsou započteny i náklady na složení suti na skládku nebo meziskládku. 3. Ceny jsou určeny pro odvoz suti na skládku nebo meziskládku jakýmkoliv způsobem silniční dopravy (i prostřednictvím kontejnerů). 4. Odvoz suti z meziskládky se oceňuje cenou 997 01-3511. </t>
  </si>
  <si>
    <t>22,676*10 'Přepočtené koeficientem množství</t>
  </si>
  <si>
    <t>6</t>
  </si>
  <si>
    <t>997013811</t>
  </si>
  <si>
    <t>Poplatek za uložení stavebního dřevěného, případně směsného odpadu na skládce (skládkovné)</t>
  </si>
  <si>
    <t>244159580</t>
  </si>
  <si>
    <t>998</t>
  </si>
  <si>
    <t>Přesun hmot</t>
  </si>
  <si>
    <t>7</t>
  </si>
  <si>
    <t>998018002</t>
  </si>
  <si>
    <t>Přesun hmot pro budovy občanské výstavby, bydlení, výrobu a služby ruční - bez užití mechanizace vodorovná dopravní vzdálenost do 100 m pro budovy s jakoukoliv nosnou konstrukcí výšky do 12 m</t>
  </si>
  <si>
    <t>1979592515</t>
  </si>
  <si>
    <t>PSV</t>
  </si>
  <si>
    <t>Práce a dodávky PSV</t>
  </si>
  <si>
    <t>762</t>
  </si>
  <si>
    <t>Konstrukce tesařské</t>
  </si>
  <si>
    <t>8</t>
  </si>
  <si>
    <t>762511262</t>
  </si>
  <si>
    <t>Podlahové konstrukce podkladové z dřevoštěpkových desek nebroušených, na pero a drážku s lepením drážky a šroubovaných, tloušťky desky 12 mm</t>
  </si>
  <si>
    <t>16</t>
  </si>
  <si>
    <t>2040841290</t>
  </si>
  <si>
    <t>"2 vrstvy" 2*1126</t>
  </si>
  <si>
    <t>762595001</t>
  </si>
  <si>
    <t>Spojovací prostředky pro pokládku dřevěných podlah z OSB desek, množství, vzdálenosti, velikost a průměr dle technologického předpisu a vzdálenosti roštů</t>
  </si>
  <si>
    <t>-1630965809</t>
  </si>
  <si>
    <t>P</t>
  </si>
  <si>
    <t>Poznámka k položce:
Vruty dle technologického předpisu výrobce</t>
  </si>
  <si>
    <t>10</t>
  </si>
  <si>
    <t>76299-02</t>
  </si>
  <si>
    <t>Demontáž, přesun, zpětná montáž stávajících žebřin vč kotvení</t>
  </si>
  <si>
    <t>ks</t>
  </si>
  <si>
    <t>-1206411692</t>
  </si>
  <si>
    <t>4*2</t>
  </si>
  <si>
    <t>11</t>
  </si>
  <si>
    <t>998762102</t>
  </si>
  <si>
    <t>Přesun hmot pro konstrukce tesařské stanovený z hmotnosti přesunovaného materiálu v objektech výšky do 12 m</t>
  </si>
  <si>
    <t>-1159275606</t>
  </si>
  <si>
    <t>12</t>
  </si>
  <si>
    <t>998762181</t>
  </si>
  <si>
    <t>Příplatek k přesunu hmot tonážní 762 prováděný bez použití mechanizace</t>
  </si>
  <si>
    <t>-1633266492</t>
  </si>
  <si>
    <t>767</t>
  </si>
  <si>
    <t>Konstrukce zámečnické</t>
  </si>
  <si>
    <t>13</t>
  </si>
  <si>
    <t>76799-01</t>
  </si>
  <si>
    <t xml:space="preserve">Demontáž kotevních prvků pro volejbalové sloupky </t>
  </si>
  <si>
    <t>kus</t>
  </si>
  <si>
    <t>-1857809071</t>
  </si>
  <si>
    <t>"volejbal" 4*2</t>
  </si>
  <si>
    <t>14</t>
  </si>
  <si>
    <t>76799-02</t>
  </si>
  <si>
    <t xml:space="preserve">Demontáž kotevních prvků pro tenisové sloupky </t>
  </si>
  <si>
    <t>-1991564835</t>
  </si>
  <si>
    <t>"tenis" 1*2</t>
  </si>
  <si>
    <t>76799-03</t>
  </si>
  <si>
    <t xml:space="preserve">Demontáž kotevních bodů pro branky na házenou </t>
  </si>
  <si>
    <t>216651310</t>
  </si>
  <si>
    <t>"házená" 2*2</t>
  </si>
  <si>
    <t>76799-11</t>
  </si>
  <si>
    <t xml:space="preserve">Dodávka (nebo úprava) a montáž kotevních prvků pro volejbalové sloupky </t>
  </si>
  <si>
    <t>-677564088</t>
  </si>
  <si>
    <t>17</t>
  </si>
  <si>
    <t>76799-13</t>
  </si>
  <si>
    <t xml:space="preserve">Dodávka (nebo úprava) a montáž kotevních bodů pro branky na házenou </t>
  </si>
  <si>
    <t>-697014669</t>
  </si>
  <si>
    <t>2*2</t>
  </si>
  <si>
    <t>18</t>
  </si>
  <si>
    <t>76799-22</t>
  </si>
  <si>
    <t xml:space="preserve">Dodávka (nebo úprava) a montáž kotevních prvků pro tenisové sloupky </t>
  </si>
  <si>
    <t>-1510500509</t>
  </si>
  <si>
    <t>19</t>
  </si>
  <si>
    <t>998767102</t>
  </si>
  <si>
    <t>Přesun hmot pro zámečnické konstrukce stanovený z hmotnosti přesunovaného materiálu v objektech výšky přes 6 do 12 m</t>
  </si>
  <si>
    <t>799481229</t>
  </si>
  <si>
    <t>20</t>
  </si>
  <si>
    <t>998767181</t>
  </si>
  <si>
    <t>Příplatek k přesunu hmot tonážní 767 prováděný bez použití mechanizace</t>
  </si>
  <si>
    <t>-631716340</t>
  </si>
  <si>
    <t>775</t>
  </si>
  <si>
    <t>Podlahy skládané</t>
  </si>
  <si>
    <t>775411810</t>
  </si>
  <si>
    <t>Šetrná demontáž soklových lišt dřevěných šroubovaných s uskladněním a ochranou pro zpětné použití. Před demontáží označení lišt.</t>
  </si>
  <si>
    <t>m</t>
  </si>
  <si>
    <t>-1086841518</t>
  </si>
  <si>
    <t>15,84+23,25+48,22+23,25+2,12+3,59+6,02+2,4+0,55+0,55+6,28+1+1+10</t>
  </si>
  <si>
    <t>22</t>
  </si>
  <si>
    <t>775521800</t>
  </si>
  <si>
    <t xml:space="preserve">Šetrná demontáž palubové podlahy. Podlaha určená k likvidaci, podkladní rošty zachovat bez poškození. </t>
  </si>
  <si>
    <t>-1483723681</t>
  </si>
  <si>
    <t>23</t>
  </si>
  <si>
    <t>77599-01</t>
  </si>
  <si>
    <t>Demontáž a montáž (oprava) nosného roštu podlahy v rozsahu do 10% z celkové plochy včetně dodávky suchého a ošetřeného materiálu</t>
  </si>
  <si>
    <t>-583832974</t>
  </si>
  <si>
    <t>24</t>
  </si>
  <si>
    <t>7755913-P</t>
  </si>
  <si>
    <t>Broušení podlahy z desek OSB - 2x před tmelením a1x finální po tmelení</t>
  </si>
  <si>
    <t>-1829462271</t>
  </si>
  <si>
    <t>2*1126</t>
  </si>
  <si>
    <t>25</t>
  </si>
  <si>
    <t>7759913-P</t>
  </si>
  <si>
    <t xml:space="preserve">Tmelení, vyrovnání, začištění podlahy z desek OSB </t>
  </si>
  <si>
    <t>-1367277284</t>
  </si>
  <si>
    <t>26</t>
  </si>
  <si>
    <t>77501-01</t>
  </si>
  <si>
    <t>D + M finální sendvičové sportovní podlahy z kaučuku, tl. min 8,30 mm, vrcholová úroveň soutěží florbal, házená, volejbal, basketbal, certifikát sportovních svazů - specifikace viz PD</t>
  </si>
  <si>
    <t>-736290963</t>
  </si>
  <si>
    <t>27</t>
  </si>
  <si>
    <t>77501-02</t>
  </si>
  <si>
    <t>Lajnování sportovních hřišť - volejbal, tenis, basketbal, házená, florbal dle výkresu D1.01.100-110, specifikace viz TZ.</t>
  </si>
  <si>
    <t>kpl</t>
  </si>
  <si>
    <t>-572982936</t>
  </si>
  <si>
    <t>28</t>
  </si>
  <si>
    <t>775413120</t>
  </si>
  <si>
    <t xml:space="preserve">Zpětná montáž podlahové lišty ze dřeva tvrdého připevněné vruty s přetmelením spár. </t>
  </si>
  <si>
    <t>-422929735</t>
  </si>
  <si>
    <t>29</t>
  </si>
  <si>
    <t>M</t>
  </si>
  <si>
    <t>61418204-P</t>
  </si>
  <si>
    <t>lišta dřevěná dubová 20x60 mm profilovaná</t>
  </si>
  <si>
    <t>32</t>
  </si>
  <si>
    <t>280522425</t>
  </si>
  <si>
    <t>nová lišta za poškozenou při demontáži - 10%</t>
  </si>
  <si>
    <t>144,07*0,1</t>
  </si>
  <si>
    <t>14,407*1,05 'Přepočtené koeficientem množství</t>
  </si>
  <si>
    <t>30</t>
  </si>
  <si>
    <t>775411820</t>
  </si>
  <si>
    <t>Demontáž lišt přechodových (vyrovnávacích) připevněných vruty</t>
  </si>
  <si>
    <t>1261304009</t>
  </si>
  <si>
    <t>"nářaďovna 1" 2,080</t>
  </si>
  <si>
    <t>"nářaďovna 2" 2,96</t>
  </si>
  <si>
    <t>"schodiště" 6,963</t>
  </si>
  <si>
    <t>31</t>
  </si>
  <si>
    <t>775429121</t>
  </si>
  <si>
    <t>Montáž lišty přechodové (vyrovnávací) připevněné vruty</t>
  </si>
  <si>
    <t>-1153974709</t>
  </si>
  <si>
    <t>12,003</t>
  </si>
  <si>
    <t>553431100-1</t>
  </si>
  <si>
    <t>nerezový přechodový profil s nosností min 300kg, šroubovaný</t>
  </si>
  <si>
    <t>1487784517</t>
  </si>
  <si>
    <t>12,003*1,1 'Přepočtené koeficientem množství</t>
  </si>
  <si>
    <t>33</t>
  </si>
  <si>
    <t>998775102</t>
  </si>
  <si>
    <t>Přesun hmot pro podlahy skládané stanovený z hmotnosti přesunovaného materiáluv objektech výšky do 12 m</t>
  </si>
  <si>
    <t>-1344107745</t>
  </si>
  <si>
    <t>34</t>
  </si>
  <si>
    <t>998775181</t>
  </si>
  <si>
    <t>Příplatek k přesunu hmot tonážní 775 prováděný bez použití mechanizace</t>
  </si>
  <si>
    <t>-273371053</t>
  </si>
  <si>
    <t>D1.01.100b - Architektonické a stavební řešení - podhled a obklady</t>
  </si>
  <si>
    <t xml:space="preserve">    714 - Akustická a protiotřesová opatření</t>
  </si>
  <si>
    <t xml:space="preserve">    741 - Elektroinstalace - silnoproud</t>
  </si>
  <si>
    <t>943311111</t>
  </si>
  <si>
    <t>Montáž lešení prostorového modulového lehkého bez podlah, zatížení do 200 kg/m2 v do 10 m vč pronájmu na potřebnou dobu pro realizaci</t>
  </si>
  <si>
    <t>m3</t>
  </si>
  <si>
    <t>693733709</t>
  </si>
  <si>
    <t>4,00*4,00*8,0</t>
  </si>
  <si>
    <t>943311211</t>
  </si>
  <si>
    <t>Příplatek k lešení prostorovému modulovému lehkému bez podlah v do 10 m za první a ZKD den použití</t>
  </si>
  <si>
    <t>-1682580711</t>
  </si>
  <si>
    <t>4,00*4,00*8,00*15</t>
  </si>
  <si>
    <t>943311811</t>
  </si>
  <si>
    <t>Demontáž lešení prostorového modulového lehkého bez podlah zatížení do 200 kg/m2 v do 10 m</t>
  </si>
  <si>
    <t>-1301511423</t>
  </si>
  <si>
    <t>128</t>
  </si>
  <si>
    <t>949221111</t>
  </si>
  <si>
    <t>Montáž lešeňové podlahy pro přesun lešení pro dílcová lešení s příčníky nebo podélníky, ve výšce do 10 m vč pronájmu na dobu potřebnou pro realizaci</t>
  </si>
  <si>
    <t>-571701575</t>
  </si>
  <si>
    <t>4*4*2</t>
  </si>
  <si>
    <t>949221211</t>
  </si>
  <si>
    <t>Příplatek k lešeňové podlaze pro dílcová lešení za první a ZKD den použití</t>
  </si>
  <si>
    <t>1141575458</t>
  </si>
  <si>
    <t>32*15</t>
  </si>
  <si>
    <t>949221811</t>
  </si>
  <si>
    <t>Demontáž lešeňové podlahy pro dílcová lešení s příčníky nebo podélníky, ve výšce do 10 m</t>
  </si>
  <si>
    <t>-800955361</t>
  </si>
  <si>
    <t>714</t>
  </si>
  <si>
    <t>Akustická a protiotřesová opatření</t>
  </si>
  <si>
    <t>714120801</t>
  </si>
  <si>
    <t>Demontáž poškozených akustických minerálních panelů podstropních, zavěšených se zachováním stávajícího viditelného rastru, vel 1500*600 mm vč likvidace demontovaných panelů</t>
  </si>
  <si>
    <t>-1970564144</t>
  </si>
  <si>
    <t>viditelně poškozené prvky</t>
  </si>
  <si>
    <t>1,5*0,6*(1+4+1+2+0+1+0+2+0+11+3+0)</t>
  </si>
  <si>
    <t>skryté poškození prvků</t>
  </si>
  <si>
    <t>1,5*0,6*5</t>
  </si>
  <si>
    <t>714-01</t>
  </si>
  <si>
    <t>D+ M kazet akustického podhledu, podstropní, nárazuvzdorný s odolností do sportovní haly, vel 1500*600 mm, na stávající viditelný rošt s drobnými opravami roštu - spec viz PD, shodné provedení jako stávající.</t>
  </si>
  <si>
    <t>-625792528</t>
  </si>
  <si>
    <t>714-03</t>
  </si>
  <si>
    <t>Narovnání, drobná oprava stávajících VZT výdechů v podhledu</t>
  </si>
  <si>
    <t>4409859</t>
  </si>
  <si>
    <t>"5řad, 6 ks á řada" 5*6</t>
  </si>
  <si>
    <t>714120811</t>
  </si>
  <si>
    <t xml:space="preserve">Demontáž poškozených akustických minerálních stěnových panelů se zachováním stávajícícho viditelného roštu, vel 1500*600 mm vč likvidace demontovaných panelů. </t>
  </si>
  <si>
    <t>1580496387</t>
  </si>
  <si>
    <t xml:space="preserve">Stěna příčná vnitřní - poškozené panely </t>
  </si>
  <si>
    <t>1,5*0,6*87</t>
  </si>
  <si>
    <t xml:space="preserve">Stěná příčná obvodová - poškozené panely </t>
  </si>
  <si>
    <t>1,5*0,6*57</t>
  </si>
  <si>
    <t>Skryté poškození panelů</t>
  </si>
  <si>
    <t>1,5*0,6*15</t>
  </si>
  <si>
    <t>714123001</t>
  </si>
  <si>
    <t>D+M akustických minerálních panelů stěnových demontovatelných, instalovaných na stávající viditelný rošt s drobnými opravami roštu, do sportovní haly, nárazuvzdorný, provedení shodné se stávajícím - spec viz PD</t>
  </si>
  <si>
    <t>-717751849</t>
  </si>
  <si>
    <t>5*0,6*15</t>
  </si>
  <si>
    <t>998714102</t>
  </si>
  <si>
    <t>Přesun hmot pro akustická a protiotřesová opatření stanovený z hmotnosti přesunovaného materiálu vodorovná dopravní vzdálenost do 50 m v objektech výšky do 12 m</t>
  </si>
  <si>
    <t>557233997</t>
  </si>
  <si>
    <t>998714181</t>
  </si>
  <si>
    <t>Přesun hmot pro akustická a protiotřesová opatření stanovený z hmotnosti přesunovaného materiálu Příplatek k cenám za přesun prováděný bez použití mechanizace pro jakoukoliv výšku objektu</t>
  </si>
  <si>
    <t>-940851679</t>
  </si>
  <si>
    <t>741</t>
  </si>
  <si>
    <t>Elektroinstalace - silnoproud</t>
  </si>
  <si>
    <t>741390941-1</t>
  </si>
  <si>
    <t xml:space="preserve">D+M - výměna trubic zářivkových u svítidel otevřených s demontáží poškozených součástí a montáží nových a s konečným vyzkoušením - zářivková svítidla čtyřtrubicová zapuštěná do podhledu rastrového vel 1500*600 mm - vyznačení viz PD, do sportovní haly, vč ekologické likvidace demontovaných trubic. </t>
  </si>
  <si>
    <t>-1728282459</t>
  </si>
  <si>
    <t>Poznámka k položce:
Výměna všech trubic ve vyznačeném svítidlu, lešení viz stavební část.</t>
  </si>
  <si>
    <t>Zářivková svítidla 4 trubicová</t>
  </si>
  <si>
    <t>(2+8+9+3+7+9+2+7+8)*4</t>
  </si>
  <si>
    <t>741390941-2</t>
  </si>
  <si>
    <t xml:space="preserve">D+M - výměna trubic zářivkových u svítidel otevřených s demontáží poškozených součástí a montáží nových a s konečným vyzkoušením - zářivková svítidla dvoutrubicová zapuštěná do podhledu rastrového vel 1500*600 mm - vyznačení viz PD, do sportovní haly, vč ekologické likvidace demontovaných trubic. </t>
  </si>
  <si>
    <t>-2034256653</t>
  </si>
  <si>
    <t>Zářivková svítidla 2 trubicová</t>
  </si>
  <si>
    <t>(6+9+11)*2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</si>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</sst>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1"/>
      <c r="AS2" s="371"/>
      <c r="AT2" s="371"/>
      <c r="AU2" s="371"/>
      <c r="AV2" s="371"/>
      <c r="AW2" s="371"/>
      <c r="AX2" s="371"/>
      <c r="AY2" s="371"/>
      <c r="AZ2" s="371"/>
      <c r="BA2" s="371"/>
      <c r="BB2" s="371"/>
      <c r="BC2" s="371"/>
      <c r="BD2" s="371"/>
      <c r="BE2" s="371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6" t="s">
        <v>16</v>
      </c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28"/>
      <c r="AQ5" s="30"/>
      <c r="BE5" s="334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8" t="s">
        <v>19</v>
      </c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28"/>
      <c r="AQ6" s="30"/>
      <c r="BE6" s="335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23</v>
      </c>
      <c r="AO7" s="28"/>
      <c r="AP7" s="28"/>
      <c r="AQ7" s="30"/>
      <c r="BE7" s="335"/>
      <c r="BS7" s="23" t="s">
        <v>8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35"/>
      <c r="BS8" s="23" t="s">
        <v>8</v>
      </c>
    </row>
    <row r="9" spans="1:74" ht="29.25" customHeight="1">
      <c r="B9" s="27"/>
      <c r="C9" s="28"/>
      <c r="D9" s="33" t="s">
        <v>28</v>
      </c>
      <c r="E9" s="28"/>
      <c r="F9" s="28"/>
      <c r="G9" s="28"/>
      <c r="H9" s="28"/>
      <c r="I9" s="28"/>
      <c r="J9" s="28"/>
      <c r="K9" s="38" t="s">
        <v>29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33" t="s">
        <v>30</v>
      </c>
      <c r="AL9" s="28"/>
      <c r="AM9" s="28"/>
      <c r="AN9" s="38" t="s">
        <v>31</v>
      </c>
      <c r="AO9" s="28"/>
      <c r="AP9" s="28"/>
      <c r="AQ9" s="30"/>
      <c r="BE9" s="335"/>
      <c r="BS9" s="23" t="s">
        <v>8</v>
      </c>
    </row>
    <row r="10" spans="1:74" ht="14.45" customHeight="1">
      <c r="B10" s="27"/>
      <c r="C10" s="28"/>
      <c r="D10" s="36" t="s">
        <v>32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33</v>
      </c>
      <c r="AL10" s="28"/>
      <c r="AM10" s="28"/>
      <c r="AN10" s="34" t="s">
        <v>34</v>
      </c>
      <c r="AO10" s="28"/>
      <c r="AP10" s="28"/>
      <c r="AQ10" s="30"/>
      <c r="BE10" s="335"/>
      <c r="BS10" s="23" t="s">
        <v>8</v>
      </c>
    </row>
    <row r="11" spans="1:74" ht="18.399999999999999" customHeight="1">
      <c r="B11" s="27"/>
      <c r="C11" s="28"/>
      <c r="D11" s="28"/>
      <c r="E11" s="34" t="s">
        <v>35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36</v>
      </c>
      <c r="AL11" s="28"/>
      <c r="AM11" s="28"/>
      <c r="AN11" s="34" t="s">
        <v>34</v>
      </c>
      <c r="AO11" s="28"/>
      <c r="AP11" s="28"/>
      <c r="AQ11" s="30"/>
      <c r="BE11" s="335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5"/>
      <c r="BS12" s="23" t="s">
        <v>8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33</v>
      </c>
      <c r="AL13" s="28"/>
      <c r="AM13" s="28"/>
      <c r="AN13" s="39" t="s">
        <v>38</v>
      </c>
      <c r="AO13" s="28"/>
      <c r="AP13" s="28"/>
      <c r="AQ13" s="30"/>
      <c r="BE13" s="335"/>
      <c r="BS13" s="23" t="s">
        <v>8</v>
      </c>
    </row>
    <row r="14" spans="1:74" ht="15">
      <c r="B14" s="27"/>
      <c r="C14" s="28"/>
      <c r="D14" s="28"/>
      <c r="E14" s="339" t="s">
        <v>38</v>
      </c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36" t="s">
        <v>36</v>
      </c>
      <c r="AL14" s="28"/>
      <c r="AM14" s="28"/>
      <c r="AN14" s="39" t="s">
        <v>38</v>
      </c>
      <c r="AO14" s="28"/>
      <c r="AP14" s="28"/>
      <c r="AQ14" s="30"/>
      <c r="BE14" s="335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5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33</v>
      </c>
      <c r="AL16" s="28"/>
      <c r="AM16" s="28"/>
      <c r="AN16" s="34" t="s">
        <v>40</v>
      </c>
      <c r="AO16" s="28"/>
      <c r="AP16" s="28"/>
      <c r="AQ16" s="30"/>
      <c r="BE16" s="335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36</v>
      </c>
      <c r="AL17" s="28"/>
      <c r="AM17" s="28"/>
      <c r="AN17" s="34" t="s">
        <v>42</v>
      </c>
      <c r="AO17" s="28"/>
      <c r="AP17" s="28"/>
      <c r="AQ17" s="30"/>
      <c r="BE17" s="335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5"/>
      <c r="BS18" s="23" t="s">
        <v>8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5"/>
      <c r="BS19" s="23" t="s">
        <v>8</v>
      </c>
    </row>
    <row r="20" spans="2:71" ht="28.5" customHeight="1">
      <c r="B20" s="27"/>
      <c r="C20" s="28"/>
      <c r="D20" s="28"/>
      <c r="E20" s="341" t="s">
        <v>45</v>
      </c>
      <c r="F20" s="341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1"/>
      <c r="Y20" s="341"/>
      <c r="Z20" s="341"/>
      <c r="AA20" s="341"/>
      <c r="AB20" s="341"/>
      <c r="AC20" s="341"/>
      <c r="AD20" s="341"/>
      <c r="AE20" s="341"/>
      <c r="AF20" s="341"/>
      <c r="AG20" s="341"/>
      <c r="AH20" s="341"/>
      <c r="AI20" s="341"/>
      <c r="AJ20" s="341"/>
      <c r="AK20" s="341"/>
      <c r="AL20" s="341"/>
      <c r="AM20" s="341"/>
      <c r="AN20" s="341"/>
      <c r="AO20" s="28"/>
      <c r="AP20" s="28"/>
      <c r="AQ20" s="30"/>
      <c r="BE20" s="33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5"/>
    </row>
    <row r="22" spans="2:71" ht="6.95" customHeight="1">
      <c r="B22" s="27"/>
      <c r="C22" s="28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8"/>
      <c r="AQ22" s="30"/>
      <c r="BE22" s="335"/>
    </row>
    <row r="23" spans="2:71" s="1" customFormat="1" ht="25.9" customHeight="1">
      <c r="B23" s="41"/>
      <c r="C23" s="42"/>
      <c r="D23" s="43" t="s">
        <v>46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42">
        <f>ROUND(AG51,2)</f>
        <v>0</v>
      </c>
      <c r="AL23" s="343"/>
      <c r="AM23" s="343"/>
      <c r="AN23" s="343"/>
      <c r="AO23" s="343"/>
      <c r="AP23" s="42"/>
      <c r="AQ23" s="45"/>
      <c r="BE23" s="335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35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44" t="s">
        <v>47</v>
      </c>
      <c r="M25" s="344"/>
      <c r="N25" s="344"/>
      <c r="O25" s="344"/>
      <c r="P25" s="42"/>
      <c r="Q25" s="42"/>
      <c r="R25" s="42"/>
      <c r="S25" s="42"/>
      <c r="T25" s="42"/>
      <c r="U25" s="42"/>
      <c r="V25" s="42"/>
      <c r="W25" s="344" t="s">
        <v>48</v>
      </c>
      <c r="X25" s="344"/>
      <c r="Y25" s="344"/>
      <c r="Z25" s="344"/>
      <c r="AA25" s="344"/>
      <c r="AB25" s="344"/>
      <c r="AC25" s="344"/>
      <c r="AD25" s="344"/>
      <c r="AE25" s="344"/>
      <c r="AF25" s="42"/>
      <c r="AG25" s="42"/>
      <c r="AH25" s="42"/>
      <c r="AI25" s="42"/>
      <c r="AJ25" s="42"/>
      <c r="AK25" s="344" t="s">
        <v>49</v>
      </c>
      <c r="AL25" s="344"/>
      <c r="AM25" s="344"/>
      <c r="AN25" s="344"/>
      <c r="AO25" s="344"/>
      <c r="AP25" s="42"/>
      <c r="AQ25" s="45"/>
      <c r="BE25" s="335"/>
    </row>
    <row r="26" spans="2:71" s="2" customFormat="1" ht="14.45" customHeight="1">
      <c r="B26" s="47"/>
      <c r="C26" s="48"/>
      <c r="D26" s="49" t="s">
        <v>50</v>
      </c>
      <c r="E26" s="48"/>
      <c r="F26" s="49" t="s">
        <v>51</v>
      </c>
      <c r="G26" s="48"/>
      <c r="H26" s="48"/>
      <c r="I26" s="48"/>
      <c r="J26" s="48"/>
      <c r="K26" s="48"/>
      <c r="L26" s="345">
        <v>0.21</v>
      </c>
      <c r="M26" s="346"/>
      <c r="N26" s="346"/>
      <c r="O26" s="346"/>
      <c r="P26" s="48"/>
      <c r="Q26" s="48"/>
      <c r="R26" s="48"/>
      <c r="S26" s="48"/>
      <c r="T26" s="48"/>
      <c r="U26" s="48"/>
      <c r="V26" s="48"/>
      <c r="W26" s="347">
        <f>ROUND(AZ51,2)</f>
        <v>0</v>
      </c>
      <c r="X26" s="346"/>
      <c r="Y26" s="346"/>
      <c r="Z26" s="346"/>
      <c r="AA26" s="346"/>
      <c r="AB26" s="346"/>
      <c r="AC26" s="346"/>
      <c r="AD26" s="346"/>
      <c r="AE26" s="346"/>
      <c r="AF26" s="48"/>
      <c r="AG26" s="48"/>
      <c r="AH26" s="48"/>
      <c r="AI26" s="48"/>
      <c r="AJ26" s="48"/>
      <c r="AK26" s="347">
        <f>ROUND(AV51,2)</f>
        <v>0</v>
      </c>
      <c r="AL26" s="346"/>
      <c r="AM26" s="346"/>
      <c r="AN26" s="346"/>
      <c r="AO26" s="346"/>
      <c r="AP26" s="48"/>
      <c r="AQ26" s="50"/>
      <c r="BE26" s="335"/>
    </row>
    <row r="27" spans="2:71" s="2" customFormat="1" ht="14.45" customHeight="1">
      <c r="B27" s="47"/>
      <c r="C27" s="48"/>
      <c r="D27" s="48"/>
      <c r="E27" s="48"/>
      <c r="F27" s="49" t="s">
        <v>52</v>
      </c>
      <c r="G27" s="48"/>
      <c r="H27" s="48"/>
      <c r="I27" s="48"/>
      <c r="J27" s="48"/>
      <c r="K27" s="48"/>
      <c r="L27" s="345">
        <v>0.15</v>
      </c>
      <c r="M27" s="346"/>
      <c r="N27" s="346"/>
      <c r="O27" s="346"/>
      <c r="P27" s="48"/>
      <c r="Q27" s="48"/>
      <c r="R27" s="48"/>
      <c r="S27" s="48"/>
      <c r="T27" s="48"/>
      <c r="U27" s="48"/>
      <c r="V27" s="48"/>
      <c r="W27" s="347">
        <f>ROUND(BA51,2)</f>
        <v>0</v>
      </c>
      <c r="X27" s="346"/>
      <c r="Y27" s="346"/>
      <c r="Z27" s="346"/>
      <c r="AA27" s="346"/>
      <c r="AB27" s="346"/>
      <c r="AC27" s="346"/>
      <c r="AD27" s="346"/>
      <c r="AE27" s="346"/>
      <c r="AF27" s="48"/>
      <c r="AG27" s="48"/>
      <c r="AH27" s="48"/>
      <c r="AI27" s="48"/>
      <c r="AJ27" s="48"/>
      <c r="AK27" s="347">
        <f>ROUND(AW51,2)</f>
        <v>0</v>
      </c>
      <c r="AL27" s="346"/>
      <c r="AM27" s="346"/>
      <c r="AN27" s="346"/>
      <c r="AO27" s="346"/>
      <c r="AP27" s="48"/>
      <c r="AQ27" s="50"/>
      <c r="BE27" s="335"/>
    </row>
    <row r="28" spans="2:71" s="2" customFormat="1" ht="14.45" hidden="1" customHeight="1">
      <c r="B28" s="47"/>
      <c r="C28" s="48"/>
      <c r="D28" s="48"/>
      <c r="E28" s="48"/>
      <c r="F28" s="49" t="s">
        <v>53</v>
      </c>
      <c r="G28" s="48"/>
      <c r="H28" s="48"/>
      <c r="I28" s="48"/>
      <c r="J28" s="48"/>
      <c r="K28" s="48"/>
      <c r="L28" s="345">
        <v>0.21</v>
      </c>
      <c r="M28" s="346"/>
      <c r="N28" s="346"/>
      <c r="O28" s="346"/>
      <c r="P28" s="48"/>
      <c r="Q28" s="48"/>
      <c r="R28" s="48"/>
      <c r="S28" s="48"/>
      <c r="T28" s="48"/>
      <c r="U28" s="48"/>
      <c r="V28" s="48"/>
      <c r="W28" s="347">
        <f>ROUND(BB51,2)</f>
        <v>0</v>
      </c>
      <c r="X28" s="346"/>
      <c r="Y28" s="346"/>
      <c r="Z28" s="346"/>
      <c r="AA28" s="346"/>
      <c r="AB28" s="346"/>
      <c r="AC28" s="346"/>
      <c r="AD28" s="346"/>
      <c r="AE28" s="346"/>
      <c r="AF28" s="48"/>
      <c r="AG28" s="48"/>
      <c r="AH28" s="48"/>
      <c r="AI28" s="48"/>
      <c r="AJ28" s="48"/>
      <c r="AK28" s="347">
        <v>0</v>
      </c>
      <c r="AL28" s="346"/>
      <c r="AM28" s="346"/>
      <c r="AN28" s="346"/>
      <c r="AO28" s="346"/>
      <c r="AP28" s="48"/>
      <c r="AQ28" s="50"/>
      <c r="BE28" s="335"/>
    </row>
    <row r="29" spans="2:71" s="2" customFormat="1" ht="14.45" hidden="1" customHeight="1">
      <c r="B29" s="47"/>
      <c r="C29" s="48"/>
      <c r="D29" s="48"/>
      <c r="E29" s="48"/>
      <c r="F29" s="49" t="s">
        <v>54</v>
      </c>
      <c r="G29" s="48"/>
      <c r="H29" s="48"/>
      <c r="I29" s="48"/>
      <c r="J29" s="48"/>
      <c r="K29" s="48"/>
      <c r="L29" s="345">
        <v>0.15</v>
      </c>
      <c r="M29" s="346"/>
      <c r="N29" s="346"/>
      <c r="O29" s="346"/>
      <c r="P29" s="48"/>
      <c r="Q29" s="48"/>
      <c r="R29" s="48"/>
      <c r="S29" s="48"/>
      <c r="T29" s="48"/>
      <c r="U29" s="48"/>
      <c r="V29" s="48"/>
      <c r="W29" s="347">
        <f>ROUND(BC51,2)</f>
        <v>0</v>
      </c>
      <c r="X29" s="346"/>
      <c r="Y29" s="346"/>
      <c r="Z29" s="346"/>
      <c r="AA29" s="346"/>
      <c r="AB29" s="346"/>
      <c r="AC29" s="346"/>
      <c r="AD29" s="346"/>
      <c r="AE29" s="346"/>
      <c r="AF29" s="48"/>
      <c r="AG29" s="48"/>
      <c r="AH29" s="48"/>
      <c r="AI29" s="48"/>
      <c r="AJ29" s="48"/>
      <c r="AK29" s="347">
        <v>0</v>
      </c>
      <c r="AL29" s="346"/>
      <c r="AM29" s="346"/>
      <c r="AN29" s="346"/>
      <c r="AO29" s="346"/>
      <c r="AP29" s="48"/>
      <c r="AQ29" s="50"/>
      <c r="BE29" s="335"/>
    </row>
    <row r="30" spans="2:71" s="2" customFormat="1" ht="14.45" hidden="1" customHeight="1">
      <c r="B30" s="47"/>
      <c r="C30" s="48"/>
      <c r="D30" s="48"/>
      <c r="E30" s="48"/>
      <c r="F30" s="49" t="s">
        <v>55</v>
      </c>
      <c r="G30" s="48"/>
      <c r="H30" s="48"/>
      <c r="I30" s="48"/>
      <c r="J30" s="48"/>
      <c r="K30" s="48"/>
      <c r="L30" s="345">
        <v>0</v>
      </c>
      <c r="M30" s="346"/>
      <c r="N30" s="346"/>
      <c r="O30" s="346"/>
      <c r="P30" s="48"/>
      <c r="Q30" s="48"/>
      <c r="R30" s="48"/>
      <c r="S30" s="48"/>
      <c r="T30" s="48"/>
      <c r="U30" s="48"/>
      <c r="V30" s="48"/>
      <c r="W30" s="347">
        <f>ROUND(BD51,2)</f>
        <v>0</v>
      </c>
      <c r="X30" s="346"/>
      <c r="Y30" s="346"/>
      <c r="Z30" s="346"/>
      <c r="AA30" s="346"/>
      <c r="AB30" s="346"/>
      <c r="AC30" s="346"/>
      <c r="AD30" s="346"/>
      <c r="AE30" s="346"/>
      <c r="AF30" s="48"/>
      <c r="AG30" s="48"/>
      <c r="AH30" s="48"/>
      <c r="AI30" s="48"/>
      <c r="AJ30" s="48"/>
      <c r="AK30" s="347">
        <v>0</v>
      </c>
      <c r="AL30" s="346"/>
      <c r="AM30" s="346"/>
      <c r="AN30" s="346"/>
      <c r="AO30" s="346"/>
      <c r="AP30" s="48"/>
      <c r="AQ30" s="50"/>
      <c r="BE30" s="335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35"/>
    </row>
    <row r="32" spans="2:71" s="1" customFormat="1" ht="25.9" customHeight="1">
      <c r="B32" s="41"/>
      <c r="C32" s="51"/>
      <c r="D32" s="52" t="s">
        <v>56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57</v>
      </c>
      <c r="U32" s="53"/>
      <c r="V32" s="53"/>
      <c r="W32" s="53"/>
      <c r="X32" s="348" t="s">
        <v>58</v>
      </c>
      <c r="Y32" s="349"/>
      <c r="Z32" s="349"/>
      <c r="AA32" s="349"/>
      <c r="AB32" s="349"/>
      <c r="AC32" s="53"/>
      <c r="AD32" s="53"/>
      <c r="AE32" s="53"/>
      <c r="AF32" s="53"/>
      <c r="AG32" s="53"/>
      <c r="AH32" s="53"/>
      <c r="AI32" s="53"/>
      <c r="AJ32" s="53"/>
      <c r="AK32" s="350">
        <f>SUM(AK23:AK30)</f>
        <v>0</v>
      </c>
      <c r="AL32" s="349"/>
      <c r="AM32" s="349"/>
      <c r="AN32" s="349"/>
      <c r="AO32" s="351"/>
      <c r="AP32" s="51"/>
      <c r="AQ32" s="55"/>
      <c r="BE32" s="335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59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17x24_R01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52" t="str">
        <f>K6</f>
        <v>Výměna sportovní podlahy ve sportovní hale ZŠ Dobiášova</v>
      </c>
      <c r="M42" s="353"/>
      <c r="N42" s="353"/>
      <c r="O42" s="353"/>
      <c r="P42" s="353"/>
      <c r="Q42" s="353"/>
      <c r="R42" s="353"/>
      <c r="S42" s="353"/>
      <c r="T42" s="353"/>
      <c r="U42" s="353"/>
      <c r="V42" s="353"/>
      <c r="W42" s="353"/>
      <c r="X42" s="353"/>
      <c r="Y42" s="353"/>
      <c r="Z42" s="353"/>
      <c r="AA42" s="353"/>
      <c r="AB42" s="353"/>
      <c r="AC42" s="353"/>
      <c r="AD42" s="353"/>
      <c r="AE42" s="353"/>
      <c r="AF42" s="353"/>
      <c r="AG42" s="353"/>
      <c r="AH42" s="353"/>
      <c r="AI42" s="353"/>
      <c r="AJ42" s="353"/>
      <c r="AK42" s="353"/>
      <c r="AL42" s="353"/>
      <c r="AM42" s="353"/>
      <c r="AN42" s="353"/>
      <c r="AO42" s="353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5">
      <c r="B44" s="41"/>
      <c r="C44" s="65" t="s">
        <v>24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Liberec 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26</v>
      </c>
      <c r="AJ44" s="63"/>
      <c r="AK44" s="63"/>
      <c r="AL44" s="63"/>
      <c r="AM44" s="354" t="str">
        <f>IF(AN8= "","",AN8)</f>
        <v>20. 1. 2018</v>
      </c>
      <c r="AN44" s="354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5">
      <c r="B46" s="41"/>
      <c r="C46" s="65" t="s">
        <v>32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 xml:space="preserve">Statutární město Liberec 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39</v>
      </c>
      <c r="AJ46" s="63"/>
      <c r="AK46" s="63"/>
      <c r="AL46" s="63"/>
      <c r="AM46" s="355" t="str">
        <f>IF(E17="","",E17)</f>
        <v>STORING spol. s r.o. Žitavská 727/16 LBC</v>
      </c>
      <c r="AN46" s="355"/>
      <c r="AO46" s="355"/>
      <c r="AP46" s="355"/>
      <c r="AQ46" s="63"/>
      <c r="AR46" s="61"/>
      <c r="AS46" s="356" t="s">
        <v>60</v>
      </c>
      <c r="AT46" s="357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5">
      <c r="B47" s="41"/>
      <c r="C47" s="65" t="s">
        <v>37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58"/>
      <c r="AT47" s="359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0"/>
      <c r="AT48" s="361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62" t="s">
        <v>61</v>
      </c>
      <c r="D49" s="363"/>
      <c r="E49" s="363"/>
      <c r="F49" s="363"/>
      <c r="G49" s="363"/>
      <c r="H49" s="79"/>
      <c r="I49" s="364" t="s">
        <v>62</v>
      </c>
      <c r="J49" s="363"/>
      <c r="K49" s="363"/>
      <c r="L49" s="363"/>
      <c r="M49" s="363"/>
      <c r="N49" s="363"/>
      <c r="O49" s="363"/>
      <c r="P49" s="363"/>
      <c r="Q49" s="363"/>
      <c r="R49" s="363"/>
      <c r="S49" s="363"/>
      <c r="T49" s="363"/>
      <c r="U49" s="363"/>
      <c r="V49" s="363"/>
      <c r="W49" s="363"/>
      <c r="X49" s="363"/>
      <c r="Y49" s="363"/>
      <c r="Z49" s="363"/>
      <c r="AA49" s="363"/>
      <c r="AB49" s="363"/>
      <c r="AC49" s="363"/>
      <c r="AD49" s="363"/>
      <c r="AE49" s="363"/>
      <c r="AF49" s="363"/>
      <c r="AG49" s="365" t="s">
        <v>63</v>
      </c>
      <c r="AH49" s="363"/>
      <c r="AI49" s="363"/>
      <c r="AJ49" s="363"/>
      <c r="AK49" s="363"/>
      <c r="AL49" s="363"/>
      <c r="AM49" s="363"/>
      <c r="AN49" s="364" t="s">
        <v>64</v>
      </c>
      <c r="AO49" s="363"/>
      <c r="AP49" s="363"/>
      <c r="AQ49" s="80" t="s">
        <v>65</v>
      </c>
      <c r="AR49" s="61"/>
      <c r="AS49" s="81" t="s">
        <v>66</v>
      </c>
      <c r="AT49" s="82" t="s">
        <v>67</v>
      </c>
      <c r="AU49" s="82" t="s">
        <v>68</v>
      </c>
      <c r="AV49" s="82" t="s">
        <v>69</v>
      </c>
      <c r="AW49" s="82" t="s">
        <v>70</v>
      </c>
      <c r="AX49" s="82" t="s">
        <v>71</v>
      </c>
      <c r="AY49" s="82" t="s">
        <v>72</v>
      </c>
      <c r="AZ49" s="82" t="s">
        <v>73</v>
      </c>
      <c r="BA49" s="82" t="s">
        <v>74</v>
      </c>
      <c r="BB49" s="82" t="s">
        <v>75</v>
      </c>
      <c r="BC49" s="82" t="s">
        <v>76</v>
      </c>
      <c r="BD49" s="83" t="s">
        <v>77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78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69">
        <f>ROUND(SUM(AG52:AG53),2)</f>
        <v>0</v>
      </c>
      <c r="AH51" s="369"/>
      <c r="AI51" s="369"/>
      <c r="AJ51" s="369"/>
      <c r="AK51" s="369"/>
      <c r="AL51" s="369"/>
      <c r="AM51" s="369"/>
      <c r="AN51" s="370">
        <f>SUM(AG51,AT51)</f>
        <v>0</v>
      </c>
      <c r="AO51" s="370"/>
      <c r="AP51" s="370"/>
      <c r="AQ51" s="89" t="s">
        <v>34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79</v>
      </c>
      <c r="BT51" s="94" t="s">
        <v>80</v>
      </c>
      <c r="BU51" s="95" t="s">
        <v>81</v>
      </c>
      <c r="BV51" s="94" t="s">
        <v>82</v>
      </c>
      <c r="BW51" s="94" t="s">
        <v>7</v>
      </c>
      <c r="BX51" s="94" t="s">
        <v>83</v>
      </c>
      <c r="CL51" s="94" t="s">
        <v>21</v>
      </c>
    </row>
    <row r="52" spans="1:91" s="5" customFormat="1" ht="31.5" customHeight="1">
      <c r="A52" s="96" t="s">
        <v>84</v>
      </c>
      <c r="B52" s="97"/>
      <c r="C52" s="98"/>
      <c r="D52" s="368" t="s">
        <v>85</v>
      </c>
      <c r="E52" s="368"/>
      <c r="F52" s="368"/>
      <c r="G52" s="368"/>
      <c r="H52" s="368"/>
      <c r="I52" s="99"/>
      <c r="J52" s="368" t="s">
        <v>86</v>
      </c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66">
        <f>'D1.01.100a - Architektoni...'!J27</f>
        <v>0</v>
      </c>
      <c r="AH52" s="367"/>
      <c r="AI52" s="367"/>
      <c r="AJ52" s="367"/>
      <c r="AK52" s="367"/>
      <c r="AL52" s="367"/>
      <c r="AM52" s="367"/>
      <c r="AN52" s="366">
        <f>SUM(AG52,AT52)</f>
        <v>0</v>
      </c>
      <c r="AO52" s="367"/>
      <c r="AP52" s="367"/>
      <c r="AQ52" s="100" t="s">
        <v>87</v>
      </c>
      <c r="AR52" s="101"/>
      <c r="AS52" s="102">
        <v>0</v>
      </c>
      <c r="AT52" s="103">
        <f>ROUND(SUM(AV52:AW52),2)</f>
        <v>0</v>
      </c>
      <c r="AU52" s="104">
        <f>'D1.01.100a - Architektoni...'!P84</f>
        <v>0</v>
      </c>
      <c r="AV52" s="103">
        <f>'D1.01.100a - Architektoni...'!J30</f>
        <v>0</v>
      </c>
      <c r="AW52" s="103">
        <f>'D1.01.100a - Architektoni...'!J31</f>
        <v>0</v>
      </c>
      <c r="AX52" s="103">
        <f>'D1.01.100a - Architektoni...'!J32</f>
        <v>0</v>
      </c>
      <c r="AY52" s="103">
        <f>'D1.01.100a - Architektoni...'!J33</f>
        <v>0</v>
      </c>
      <c r="AZ52" s="103">
        <f>'D1.01.100a - Architektoni...'!F30</f>
        <v>0</v>
      </c>
      <c r="BA52" s="103">
        <f>'D1.01.100a - Architektoni...'!F31</f>
        <v>0</v>
      </c>
      <c r="BB52" s="103">
        <f>'D1.01.100a - Architektoni...'!F32</f>
        <v>0</v>
      </c>
      <c r="BC52" s="103">
        <f>'D1.01.100a - Architektoni...'!F33</f>
        <v>0</v>
      </c>
      <c r="BD52" s="105">
        <f>'D1.01.100a - Architektoni...'!F34</f>
        <v>0</v>
      </c>
      <c r="BT52" s="106" t="s">
        <v>88</v>
      </c>
      <c r="BV52" s="106" t="s">
        <v>82</v>
      </c>
      <c r="BW52" s="106" t="s">
        <v>89</v>
      </c>
      <c r="BX52" s="106" t="s">
        <v>7</v>
      </c>
      <c r="CL52" s="106" t="s">
        <v>34</v>
      </c>
      <c r="CM52" s="106" t="s">
        <v>90</v>
      </c>
    </row>
    <row r="53" spans="1:91" s="5" customFormat="1" ht="31.5" customHeight="1">
      <c r="A53" s="96" t="s">
        <v>84</v>
      </c>
      <c r="B53" s="97"/>
      <c r="C53" s="98"/>
      <c r="D53" s="368" t="s">
        <v>91</v>
      </c>
      <c r="E53" s="368"/>
      <c r="F53" s="368"/>
      <c r="G53" s="368"/>
      <c r="H53" s="368"/>
      <c r="I53" s="99"/>
      <c r="J53" s="368" t="s">
        <v>92</v>
      </c>
      <c r="K53" s="368"/>
      <c r="L53" s="368"/>
      <c r="M53" s="368"/>
      <c r="N53" s="368"/>
      <c r="O53" s="368"/>
      <c r="P53" s="368"/>
      <c r="Q53" s="368"/>
      <c r="R53" s="368"/>
      <c r="S53" s="368"/>
      <c r="T53" s="368"/>
      <c r="U53" s="368"/>
      <c r="V53" s="368"/>
      <c r="W53" s="368"/>
      <c r="X53" s="368"/>
      <c r="Y53" s="368"/>
      <c r="Z53" s="368"/>
      <c r="AA53" s="368"/>
      <c r="AB53" s="368"/>
      <c r="AC53" s="368"/>
      <c r="AD53" s="368"/>
      <c r="AE53" s="368"/>
      <c r="AF53" s="368"/>
      <c r="AG53" s="366">
        <f>'D1.01.100b - Architektoni...'!J27</f>
        <v>0</v>
      </c>
      <c r="AH53" s="367"/>
      <c r="AI53" s="367"/>
      <c r="AJ53" s="367"/>
      <c r="AK53" s="367"/>
      <c r="AL53" s="367"/>
      <c r="AM53" s="367"/>
      <c r="AN53" s="366">
        <f>SUM(AG53,AT53)</f>
        <v>0</v>
      </c>
      <c r="AO53" s="367"/>
      <c r="AP53" s="367"/>
      <c r="AQ53" s="100" t="s">
        <v>87</v>
      </c>
      <c r="AR53" s="101"/>
      <c r="AS53" s="107">
        <v>0</v>
      </c>
      <c r="AT53" s="108">
        <f>ROUND(SUM(AV53:AW53),2)</f>
        <v>0</v>
      </c>
      <c r="AU53" s="109">
        <f>'D1.01.100b - Architektoni...'!P81</f>
        <v>0</v>
      </c>
      <c r="AV53" s="108">
        <f>'D1.01.100b - Architektoni...'!J30</f>
        <v>0</v>
      </c>
      <c r="AW53" s="108">
        <f>'D1.01.100b - Architektoni...'!J31</f>
        <v>0</v>
      </c>
      <c r="AX53" s="108">
        <f>'D1.01.100b - Architektoni...'!J32</f>
        <v>0</v>
      </c>
      <c r="AY53" s="108">
        <f>'D1.01.100b - Architektoni...'!J33</f>
        <v>0</v>
      </c>
      <c r="AZ53" s="108">
        <f>'D1.01.100b - Architektoni...'!F30</f>
        <v>0</v>
      </c>
      <c r="BA53" s="108">
        <f>'D1.01.100b - Architektoni...'!F31</f>
        <v>0</v>
      </c>
      <c r="BB53" s="108">
        <f>'D1.01.100b - Architektoni...'!F32</f>
        <v>0</v>
      </c>
      <c r="BC53" s="108">
        <f>'D1.01.100b - Architektoni...'!F33</f>
        <v>0</v>
      </c>
      <c r="BD53" s="110">
        <f>'D1.01.100b - Architektoni...'!F34</f>
        <v>0</v>
      </c>
      <c r="BT53" s="106" t="s">
        <v>88</v>
      </c>
      <c r="BV53" s="106" t="s">
        <v>82</v>
      </c>
      <c r="BW53" s="106" t="s">
        <v>93</v>
      </c>
      <c r="BX53" s="106" t="s">
        <v>7</v>
      </c>
      <c r="CL53" s="106" t="s">
        <v>34</v>
      </c>
      <c r="CM53" s="106" t="s">
        <v>90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algorithmName="SHA-512" hashValue="DtwjWTUfKO5glvfsav+zOHmXhfSiryzlidGqjGIwGBvgj585cuc7CDKmqDxIkyyfe4EzqFypiHk3wDheVosQVw==" saltValue="j43pU8rT0bgsZyoI0o1xx1GI1sR6yhPJFhQR219ffCCBIfFMa9tvN/wiWglEA6svIZsNEOmlzXjitbrDBfqN5g==" spinCount="100000" sheet="1" objects="1" scenarios="1" formatColumns="0" formatRows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D1.01.100a - Architektoni...'!C2" display="/"/>
    <hyperlink ref="A53" location="'D1.01.100b - Architektoni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8"/>
  <sheetViews>
    <sheetView showGridLines="0" tabSelected="1" workbookViewId="0">
      <pane ySplit="1" topLeftCell="A59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2"/>
      <c r="C1" s="112"/>
      <c r="D1" s="113" t="s">
        <v>1</v>
      </c>
      <c r="E1" s="112"/>
      <c r="F1" s="114" t="s">
        <v>94</v>
      </c>
      <c r="G1" s="380" t="s">
        <v>95</v>
      </c>
      <c r="H1" s="380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23" t="s">
        <v>89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90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>
      <c r="B7" s="27"/>
      <c r="C7" s="28"/>
      <c r="D7" s="28"/>
      <c r="E7" s="372" t="str">
        <f>'Rekapitulace stavby'!K6</f>
        <v>Výměna sportovní podlahy ve sportovní hale ZŠ Dobiášova</v>
      </c>
      <c r="F7" s="373"/>
      <c r="G7" s="373"/>
      <c r="H7" s="373"/>
      <c r="I7" s="117"/>
      <c r="J7" s="28"/>
      <c r="K7" s="30"/>
    </row>
    <row r="8" spans="1:70" s="1" customFormat="1" ht="15">
      <c r="B8" s="41"/>
      <c r="C8" s="42"/>
      <c r="D8" s="36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74" t="s">
        <v>101</v>
      </c>
      <c r="F9" s="375"/>
      <c r="G9" s="375"/>
      <c r="H9" s="375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6" t="s">
        <v>20</v>
      </c>
      <c r="E11" s="42"/>
      <c r="F11" s="34" t="s">
        <v>34</v>
      </c>
      <c r="G11" s="42"/>
      <c r="H11" s="42"/>
      <c r="I11" s="119" t="s">
        <v>22</v>
      </c>
      <c r="J11" s="34" t="s">
        <v>34</v>
      </c>
      <c r="K11" s="45"/>
    </row>
    <row r="12" spans="1:70" s="1" customFormat="1" ht="14.45" customHeight="1">
      <c r="B12" s="41"/>
      <c r="C12" s="42"/>
      <c r="D12" s="36" t="s">
        <v>24</v>
      </c>
      <c r="E12" s="42"/>
      <c r="F12" s="34" t="s">
        <v>25</v>
      </c>
      <c r="G12" s="42"/>
      <c r="H12" s="42"/>
      <c r="I12" s="119" t="s">
        <v>26</v>
      </c>
      <c r="J12" s="120" t="str">
        <f>'Rekapitulace stavby'!AN8</f>
        <v>20. 1. 2018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6" t="s">
        <v>32</v>
      </c>
      <c r="E14" s="42"/>
      <c r="F14" s="42"/>
      <c r="G14" s="42"/>
      <c r="H14" s="42"/>
      <c r="I14" s="119" t="s">
        <v>33</v>
      </c>
      <c r="J14" s="34" t="s">
        <v>34</v>
      </c>
      <c r="K14" s="45"/>
    </row>
    <row r="15" spans="1:70" s="1" customFormat="1" ht="18" customHeight="1">
      <c r="B15" s="41"/>
      <c r="C15" s="42"/>
      <c r="D15" s="42"/>
      <c r="E15" s="34" t="s">
        <v>35</v>
      </c>
      <c r="F15" s="42"/>
      <c r="G15" s="42"/>
      <c r="H15" s="42"/>
      <c r="I15" s="119" t="s">
        <v>36</v>
      </c>
      <c r="J15" s="34" t="s">
        <v>34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6" t="s">
        <v>37</v>
      </c>
      <c r="E17" s="42"/>
      <c r="F17" s="42"/>
      <c r="G17" s="42"/>
      <c r="H17" s="42"/>
      <c r="I17" s="119" t="s">
        <v>33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36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6" t="s">
        <v>39</v>
      </c>
      <c r="E20" s="42"/>
      <c r="F20" s="42"/>
      <c r="G20" s="42"/>
      <c r="H20" s="42"/>
      <c r="I20" s="119" t="s">
        <v>33</v>
      </c>
      <c r="J20" s="34" t="s">
        <v>40</v>
      </c>
      <c r="K20" s="45"/>
    </row>
    <row r="21" spans="2:11" s="1" customFormat="1" ht="18" customHeight="1">
      <c r="B21" s="41"/>
      <c r="C21" s="42"/>
      <c r="D21" s="42"/>
      <c r="E21" s="34" t="s">
        <v>41</v>
      </c>
      <c r="F21" s="42"/>
      <c r="G21" s="42"/>
      <c r="H21" s="42"/>
      <c r="I21" s="119" t="s">
        <v>36</v>
      </c>
      <c r="J21" s="34" t="s">
        <v>42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6" t="s">
        <v>44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41" t="s">
        <v>102</v>
      </c>
      <c r="F24" s="341"/>
      <c r="G24" s="341"/>
      <c r="H24" s="34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46</v>
      </c>
      <c r="E27" s="42"/>
      <c r="F27" s="42"/>
      <c r="G27" s="42"/>
      <c r="H27" s="42"/>
      <c r="I27" s="118"/>
      <c r="J27" s="128">
        <f>ROUND(J84,2)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48</v>
      </c>
      <c r="G29" s="42"/>
      <c r="H29" s="42"/>
      <c r="I29" s="129" t="s">
        <v>47</v>
      </c>
      <c r="J29" s="46" t="s">
        <v>49</v>
      </c>
      <c r="K29" s="45"/>
    </row>
    <row r="30" spans="2:11" s="1" customFormat="1" ht="14.45" customHeight="1">
      <c r="B30" s="41"/>
      <c r="C30" s="42"/>
      <c r="D30" s="49" t="s">
        <v>50</v>
      </c>
      <c r="E30" s="49" t="s">
        <v>51</v>
      </c>
      <c r="F30" s="130">
        <f>ROUND(SUM(BE84:BE157), 2)</f>
        <v>0</v>
      </c>
      <c r="G30" s="42"/>
      <c r="H30" s="42"/>
      <c r="I30" s="131">
        <v>0.21</v>
      </c>
      <c r="J30" s="130">
        <f>ROUND(ROUND((SUM(BE84:BE157)),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52</v>
      </c>
      <c r="F31" s="130">
        <f>ROUND(SUM(BF84:BF157), 2)</f>
        <v>0</v>
      </c>
      <c r="G31" s="42"/>
      <c r="H31" s="42"/>
      <c r="I31" s="131">
        <v>0.15</v>
      </c>
      <c r="J31" s="130">
        <f>ROUND(ROUND((SUM(BF84:BF157)),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53</v>
      </c>
      <c r="F32" s="130">
        <f>ROUND(SUM(BG84:BG157),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54</v>
      </c>
      <c r="F33" s="130">
        <f>ROUND(SUM(BH84:BH157),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55</v>
      </c>
      <c r="F34" s="130">
        <f>ROUND(SUM(BI84:BI157),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56</v>
      </c>
      <c r="E36" s="79"/>
      <c r="F36" s="79"/>
      <c r="G36" s="134" t="s">
        <v>57</v>
      </c>
      <c r="H36" s="135" t="s">
        <v>58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29" t="s">
        <v>103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2" t="str">
        <f>E7</f>
        <v>Výměna sportovní podlahy ve sportovní hale ZŠ Dobiášova</v>
      </c>
      <c r="F45" s="373"/>
      <c r="G45" s="373"/>
      <c r="H45" s="373"/>
      <c r="I45" s="118"/>
      <c r="J45" s="42"/>
      <c r="K45" s="45"/>
    </row>
    <row r="46" spans="2:11" s="1" customFormat="1" ht="14.45" customHeight="1">
      <c r="B46" s="41"/>
      <c r="C46" s="36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74" t="str">
        <f>E9</f>
        <v>D1.01.100a - Architektonické a stavební řešení - podlaha</v>
      </c>
      <c r="F47" s="375"/>
      <c r="G47" s="375"/>
      <c r="H47" s="375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6" t="s">
        <v>24</v>
      </c>
      <c r="D49" s="42"/>
      <c r="E49" s="42"/>
      <c r="F49" s="34" t="str">
        <f>F12</f>
        <v xml:space="preserve">Liberec </v>
      </c>
      <c r="G49" s="42"/>
      <c r="H49" s="42"/>
      <c r="I49" s="119" t="s">
        <v>26</v>
      </c>
      <c r="J49" s="120" t="str">
        <f>IF(J12="","",J12)</f>
        <v>20. 1. 2018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6" t="s">
        <v>32</v>
      </c>
      <c r="D51" s="42"/>
      <c r="E51" s="42"/>
      <c r="F51" s="34" t="str">
        <f>E15</f>
        <v xml:space="preserve">Statutární město Liberec </v>
      </c>
      <c r="G51" s="42"/>
      <c r="H51" s="42"/>
      <c r="I51" s="119" t="s">
        <v>39</v>
      </c>
      <c r="J51" s="341" t="str">
        <f>E21</f>
        <v>STORING spol. s r.o. Žitavská 727/16 LBC</v>
      </c>
      <c r="K51" s="45"/>
    </row>
    <row r="52" spans="2:47" s="1" customFormat="1" ht="14.45" customHeight="1">
      <c r="B52" s="41"/>
      <c r="C52" s="36" t="s">
        <v>37</v>
      </c>
      <c r="D52" s="42"/>
      <c r="E52" s="42"/>
      <c r="F52" s="34" t="str">
        <f>IF(E18="","",E18)</f>
        <v/>
      </c>
      <c r="G52" s="42"/>
      <c r="H52" s="42"/>
      <c r="I52" s="118"/>
      <c r="J52" s="376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104</v>
      </c>
      <c r="D54" s="132"/>
      <c r="E54" s="132"/>
      <c r="F54" s="132"/>
      <c r="G54" s="132"/>
      <c r="H54" s="132"/>
      <c r="I54" s="145"/>
      <c r="J54" s="146" t="s">
        <v>105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106</v>
      </c>
      <c r="D56" s="42"/>
      <c r="E56" s="42"/>
      <c r="F56" s="42"/>
      <c r="G56" s="42"/>
      <c r="H56" s="42"/>
      <c r="I56" s="118"/>
      <c r="J56" s="128">
        <f>J84</f>
        <v>0</v>
      </c>
      <c r="K56" s="45"/>
      <c r="AU56" s="23" t="s">
        <v>107</v>
      </c>
    </row>
    <row r="57" spans="2:47" s="7" customFormat="1" ht="24.95" customHeight="1">
      <c r="B57" s="149"/>
      <c r="C57" s="150"/>
      <c r="D57" s="151" t="s">
        <v>108</v>
      </c>
      <c r="E57" s="152"/>
      <c r="F57" s="152"/>
      <c r="G57" s="152"/>
      <c r="H57" s="152"/>
      <c r="I57" s="153"/>
      <c r="J57" s="154">
        <f>J85</f>
        <v>0</v>
      </c>
      <c r="K57" s="155"/>
    </row>
    <row r="58" spans="2:47" s="8" customFormat="1" ht="19.899999999999999" customHeight="1">
      <c r="B58" s="156"/>
      <c r="C58" s="157"/>
      <c r="D58" s="158" t="s">
        <v>109</v>
      </c>
      <c r="E58" s="159"/>
      <c r="F58" s="159"/>
      <c r="G58" s="159"/>
      <c r="H58" s="159"/>
      <c r="I58" s="160"/>
      <c r="J58" s="161">
        <f>J86</f>
        <v>0</v>
      </c>
      <c r="K58" s="162"/>
    </row>
    <row r="59" spans="2:47" s="8" customFormat="1" ht="19.899999999999999" customHeight="1">
      <c r="B59" s="156"/>
      <c r="C59" s="157"/>
      <c r="D59" s="158" t="s">
        <v>110</v>
      </c>
      <c r="E59" s="159"/>
      <c r="F59" s="159"/>
      <c r="G59" s="159"/>
      <c r="H59" s="159"/>
      <c r="I59" s="160"/>
      <c r="J59" s="161">
        <f>J96</f>
        <v>0</v>
      </c>
      <c r="K59" s="162"/>
    </row>
    <row r="60" spans="2:47" s="8" customFormat="1" ht="19.899999999999999" customHeight="1">
      <c r="B60" s="156"/>
      <c r="C60" s="157"/>
      <c r="D60" s="158" t="s">
        <v>111</v>
      </c>
      <c r="E60" s="159"/>
      <c r="F60" s="159"/>
      <c r="G60" s="159"/>
      <c r="H60" s="159"/>
      <c r="I60" s="160"/>
      <c r="J60" s="161">
        <f>J104</f>
        <v>0</v>
      </c>
      <c r="K60" s="162"/>
    </row>
    <row r="61" spans="2:47" s="7" customFormat="1" ht="24.95" customHeight="1">
      <c r="B61" s="149"/>
      <c r="C61" s="150"/>
      <c r="D61" s="151" t="s">
        <v>112</v>
      </c>
      <c r="E61" s="152"/>
      <c r="F61" s="152"/>
      <c r="G61" s="152"/>
      <c r="H61" s="152"/>
      <c r="I61" s="153"/>
      <c r="J61" s="154">
        <f>J106</f>
        <v>0</v>
      </c>
      <c r="K61" s="155"/>
    </row>
    <row r="62" spans="2:47" s="8" customFormat="1" ht="19.899999999999999" customHeight="1">
      <c r="B62" s="156"/>
      <c r="C62" s="157"/>
      <c r="D62" s="158" t="s">
        <v>113</v>
      </c>
      <c r="E62" s="159"/>
      <c r="F62" s="159"/>
      <c r="G62" s="159"/>
      <c r="H62" s="159"/>
      <c r="I62" s="160"/>
      <c r="J62" s="161">
        <f>J107</f>
        <v>0</v>
      </c>
      <c r="K62" s="162"/>
    </row>
    <row r="63" spans="2:47" s="8" customFormat="1" ht="19.899999999999999" customHeight="1">
      <c r="B63" s="156"/>
      <c r="C63" s="157"/>
      <c r="D63" s="158" t="s">
        <v>114</v>
      </c>
      <c r="E63" s="159"/>
      <c r="F63" s="159"/>
      <c r="G63" s="159"/>
      <c r="H63" s="159"/>
      <c r="I63" s="160"/>
      <c r="J63" s="161">
        <f>J116</f>
        <v>0</v>
      </c>
      <c r="K63" s="162"/>
    </row>
    <row r="64" spans="2:47" s="8" customFormat="1" ht="19.899999999999999" customHeight="1">
      <c r="B64" s="156"/>
      <c r="C64" s="157"/>
      <c r="D64" s="158" t="s">
        <v>115</v>
      </c>
      <c r="E64" s="159"/>
      <c r="F64" s="159"/>
      <c r="G64" s="159"/>
      <c r="H64" s="159"/>
      <c r="I64" s="160"/>
      <c r="J64" s="161">
        <f>J130</f>
        <v>0</v>
      </c>
      <c r="K64" s="162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18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39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42"/>
      <c r="J70" s="60"/>
      <c r="K70" s="60"/>
      <c r="L70" s="61"/>
    </row>
    <row r="71" spans="2:12" s="1" customFormat="1" ht="36.950000000000003" customHeight="1">
      <c r="B71" s="41"/>
      <c r="C71" s="62" t="s">
        <v>116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14.45" customHeight="1">
      <c r="B73" s="41"/>
      <c r="C73" s="65" t="s">
        <v>18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6.5" customHeight="1">
      <c r="B74" s="41"/>
      <c r="C74" s="63"/>
      <c r="D74" s="63"/>
      <c r="E74" s="377" t="str">
        <f>E7</f>
        <v>Výměna sportovní podlahy ve sportovní hale ZŠ Dobiášova</v>
      </c>
      <c r="F74" s="378"/>
      <c r="G74" s="378"/>
      <c r="H74" s="378"/>
      <c r="I74" s="163"/>
      <c r="J74" s="63"/>
      <c r="K74" s="63"/>
      <c r="L74" s="61"/>
    </row>
    <row r="75" spans="2:12" s="1" customFormat="1" ht="14.45" customHeight="1">
      <c r="B75" s="41"/>
      <c r="C75" s="65" t="s">
        <v>100</v>
      </c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7.25" customHeight="1">
      <c r="B76" s="41"/>
      <c r="C76" s="63"/>
      <c r="D76" s="63"/>
      <c r="E76" s="352" t="str">
        <f>E9</f>
        <v>D1.01.100a - Architektonické a stavební řešení - podlaha</v>
      </c>
      <c r="F76" s="379"/>
      <c r="G76" s="379"/>
      <c r="H76" s="379"/>
      <c r="I76" s="163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8" customHeight="1">
      <c r="B78" s="41"/>
      <c r="C78" s="65" t="s">
        <v>24</v>
      </c>
      <c r="D78" s="63"/>
      <c r="E78" s="63"/>
      <c r="F78" s="164" t="str">
        <f>F12</f>
        <v xml:space="preserve">Liberec </v>
      </c>
      <c r="G78" s="63"/>
      <c r="H78" s="63"/>
      <c r="I78" s="165" t="s">
        <v>26</v>
      </c>
      <c r="J78" s="73" t="str">
        <f>IF(J12="","",J12)</f>
        <v>20. 1. 2018</v>
      </c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5">
      <c r="B80" s="41"/>
      <c r="C80" s="65" t="s">
        <v>32</v>
      </c>
      <c r="D80" s="63"/>
      <c r="E80" s="63"/>
      <c r="F80" s="164" t="str">
        <f>E15</f>
        <v xml:space="preserve">Statutární město Liberec </v>
      </c>
      <c r="G80" s="63"/>
      <c r="H80" s="63"/>
      <c r="I80" s="165" t="s">
        <v>39</v>
      </c>
      <c r="J80" s="164" t="str">
        <f>E21</f>
        <v>STORING spol. s r.o. Žitavská 727/16 LBC</v>
      </c>
      <c r="K80" s="63"/>
      <c r="L80" s="61"/>
    </row>
    <row r="81" spans="2:65" s="1" customFormat="1" ht="14.45" customHeight="1">
      <c r="B81" s="41"/>
      <c r="C81" s="65" t="s">
        <v>37</v>
      </c>
      <c r="D81" s="63"/>
      <c r="E81" s="63"/>
      <c r="F81" s="164" t="str">
        <f>IF(E18="","",E18)</f>
        <v/>
      </c>
      <c r="G81" s="63"/>
      <c r="H81" s="63"/>
      <c r="I81" s="163"/>
      <c r="J81" s="63"/>
      <c r="K81" s="63"/>
      <c r="L81" s="61"/>
    </row>
    <row r="82" spans="2:65" s="1" customFormat="1" ht="10.3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9" customFormat="1" ht="29.25" customHeight="1">
      <c r="B83" s="166"/>
      <c r="C83" s="167" t="s">
        <v>117</v>
      </c>
      <c r="D83" s="168" t="s">
        <v>65</v>
      </c>
      <c r="E83" s="168" t="s">
        <v>61</v>
      </c>
      <c r="F83" s="168" t="s">
        <v>118</v>
      </c>
      <c r="G83" s="168" t="s">
        <v>119</v>
      </c>
      <c r="H83" s="168" t="s">
        <v>120</v>
      </c>
      <c r="I83" s="169" t="s">
        <v>121</v>
      </c>
      <c r="J83" s="168" t="s">
        <v>105</v>
      </c>
      <c r="K83" s="170" t="s">
        <v>122</v>
      </c>
      <c r="L83" s="171"/>
      <c r="M83" s="81" t="s">
        <v>123</v>
      </c>
      <c r="N83" s="82" t="s">
        <v>50</v>
      </c>
      <c r="O83" s="82" t="s">
        <v>124</v>
      </c>
      <c r="P83" s="82" t="s">
        <v>125</v>
      </c>
      <c r="Q83" s="82" t="s">
        <v>126</v>
      </c>
      <c r="R83" s="82" t="s">
        <v>127</v>
      </c>
      <c r="S83" s="82" t="s">
        <v>128</v>
      </c>
      <c r="T83" s="83" t="s">
        <v>129</v>
      </c>
    </row>
    <row r="84" spans="2:65" s="1" customFormat="1" ht="29.25" customHeight="1">
      <c r="B84" s="41"/>
      <c r="C84" s="87" t="s">
        <v>106</v>
      </c>
      <c r="D84" s="63"/>
      <c r="E84" s="63"/>
      <c r="F84" s="63"/>
      <c r="G84" s="63"/>
      <c r="H84" s="63"/>
      <c r="I84" s="163"/>
      <c r="J84" s="172">
        <f>BK84</f>
        <v>0</v>
      </c>
      <c r="K84" s="63"/>
      <c r="L84" s="61"/>
      <c r="M84" s="84"/>
      <c r="N84" s="85"/>
      <c r="O84" s="85"/>
      <c r="P84" s="173">
        <f>P85+P106</f>
        <v>0</v>
      </c>
      <c r="Q84" s="85"/>
      <c r="R84" s="173">
        <f>R85+R106</f>
        <v>29.696415930000001</v>
      </c>
      <c r="S84" s="85"/>
      <c r="T84" s="174">
        <f>T85+T106</f>
        <v>22.676072999999999</v>
      </c>
      <c r="AT84" s="23" t="s">
        <v>79</v>
      </c>
      <c r="AU84" s="23" t="s">
        <v>107</v>
      </c>
      <c r="BK84" s="175">
        <f>BK85+BK106</f>
        <v>0</v>
      </c>
    </row>
    <row r="85" spans="2:65" s="10" customFormat="1" ht="37.35" customHeight="1">
      <c r="B85" s="176"/>
      <c r="C85" s="177"/>
      <c r="D85" s="178" t="s">
        <v>79</v>
      </c>
      <c r="E85" s="179" t="s">
        <v>130</v>
      </c>
      <c r="F85" s="179" t="s">
        <v>131</v>
      </c>
      <c r="G85" s="177"/>
      <c r="H85" s="177"/>
      <c r="I85" s="180"/>
      <c r="J85" s="181">
        <f>BK85</f>
        <v>0</v>
      </c>
      <c r="K85" s="177"/>
      <c r="L85" s="182"/>
      <c r="M85" s="183"/>
      <c r="N85" s="184"/>
      <c r="O85" s="184"/>
      <c r="P85" s="185">
        <f>P86+P96+P104</f>
        <v>0</v>
      </c>
      <c r="Q85" s="184"/>
      <c r="R85" s="185">
        <f>R86+R96+R104</f>
        <v>5.6602400000000004E-2</v>
      </c>
      <c r="S85" s="184"/>
      <c r="T85" s="186">
        <f>T86+T96+T104</f>
        <v>0</v>
      </c>
      <c r="AR85" s="187" t="s">
        <v>88</v>
      </c>
      <c r="AT85" s="188" t="s">
        <v>79</v>
      </c>
      <c r="AU85" s="188" t="s">
        <v>80</v>
      </c>
      <c r="AY85" s="187" t="s">
        <v>132</v>
      </c>
      <c r="BK85" s="189">
        <f>BK86+BK96+BK104</f>
        <v>0</v>
      </c>
    </row>
    <row r="86" spans="2:65" s="10" customFormat="1" ht="19.899999999999999" customHeight="1">
      <c r="B86" s="176"/>
      <c r="C86" s="177"/>
      <c r="D86" s="178" t="s">
        <v>79</v>
      </c>
      <c r="E86" s="190" t="s">
        <v>133</v>
      </c>
      <c r="F86" s="190" t="s">
        <v>134</v>
      </c>
      <c r="G86" s="177"/>
      <c r="H86" s="177"/>
      <c r="I86" s="180"/>
      <c r="J86" s="191">
        <f>BK86</f>
        <v>0</v>
      </c>
      <c r="K86" s="177"/>
      <c r="L86" s="182"/>
      <c r="M86" s="183"/>
      <c r="N86" s="184"/>
      <c r="O86" s="184"/>
      <c r="P86" s="185">
        <f>SUM(P87:P95)</f>
        <v>0</v>
      </c>
      <c r="Q86" s="184"/>
      <c r="R86" s="185">
        <f>SUM(R87:R95)</f>
        <v>5.6602400000000004E-2</v>
      </c>
      <c r="S86" s="184"/>
      <c r="T86" s="186">
        <f>SUM(T87:T95)</f>
        <v>0</v>
      </c>
      <c r="AR86" s="187" t="s">
        <v>88</v>
      </c>
      <c r="AT86" s="188" t="s">
        <v>79</v>
      </c>
      <c r="AU86" s="188" t="s">
        <v>88</v>
      </c>
      <c r="AY86" s="187" t="s">
        <v>132</v>
      </c>
      <c r="BK86" s="189">
        <f>SUM(BK87:BK95)</f>
        <v>0</v>
      </c>
    </row>
    <row r="87" spans="2:65" s="1" customFormat="1" ht="38.25" customHeight="1">
      <c r="B87" s="41"/>
      <c r="C87" s="192" t="s">
        <v>88</v>
      </c>
      <c r="D87" s="192" t="s">
        <v>135</v>
      </c>
      <c r="E87" s="193" t="s">
        <v>136</v>
      </c>
      <c r="F87" s="194" t="s">
        <v>137</v>
      </c>
      <c r="G87" s="195" t="s">
        <v>138</v>
      </c>
      <c r="H87" s="196">
        <v>1415.06</v>
      </c>
      <c r="I87" s="197"/>
      <c r="J87" s="198">
        <f>ROUND(I87*H87,2)</f>
        <v>0</v>
      </c>
      <c r="K87" s="194" t="s">
        <v>34</v>
      </c>
      <c r="L87" s="61"/>
      <c r="M87" s="199" t="s">
        <v>34</v>
      </c>
      <c r="N87" s="200" t="s">
        <v>51</v>
      </c>
      <c r="O87" s="42"/>
      <c r="P87" s="201">
        <f>O87*H87</f>
        <v>0</v>
      </c>
      <c r="Q87" s="201">
        <v>4.0000000000000003E-5</v>
      </c>
      <c r="R87" s="201">
        <f>Q87*H87</f>
        <v>5.6602400000000004E-2</v>
      </c>
      <c r="S87" s="201">
        <v>0</v>
      </c>
      <c r="T87" s="202">
        <f>S87*H87</f>
        <v>0</v>
      </c>
      <c r="AR87" s="23" t="s">
        <v>139</v>
      </c>
      <c r="AT87" s="23" t="s">
        <v>135</v>
      </c>
      <c r="AU87" s="23" t="s">
        <v>90</v>
      </c>
      <c r="AY87" s="23" t="s">
        <v>132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88</v>
      </c>
      <c r="BK87" s="203">
        <f>ROUND(I87*H87,2)</f>
        <v>0</v>
      </c>
      <c r="BL87" s="23" t="s">
        <v>139</v>
      </c>
      <c r="BM87" s="23" t="s">
        <v>140</v>
      </c>
    </row>
    <row r="88" spans="2:65" s="11" customFormat="1" ht="13.5">
      <c r="B88" s="204"/>
      <c r="C88" s="205"/>
      <c r="D88" s="206" t="s">
        <v>141</v>
      </c>
      <c r="E88" s="207" t="s">
        <v>34</v>
      </c>
      <c r="F88" s="208" t="s">
        <v>142</v>
      </c>
      <c r="G88" s="205"/>
      <c r="H88" s="209">
        <v>1252.72</v>
      </c>
      <c r="I88" s="210"/>
      <c r="J88" s="205"/>
      <c r="K88" s="205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141</v>
      </c>
      <c r="AU88" s="215" t="s">
        <v>90</v>
      </c>
      <c r="AV88" s="11" t="s">
        <v>90</v>
      </c>
      <c r="AW88" s="11" t="s">
        <v>43</v>
      </c>
      <c r="AX88" s="11" t="s">
        <v>80</v>
      </c>
      <c r="AY88" s="215" t="s">
        <v>132</v>
      </c>
    </row>
    <row r="89" spans="2:65" s="11" customFormat="1" ht="13.5">
      <c r="B89" s="204"/>
      <c r="C89" s="205"/>
      <c r="D89" s="206" t="s">
        <v>141</v>
      </c>
      <c r="E89" s="207" t="s">
        <v>34</v>
      </c>
      <c r="F89" s="208" t="s">
        <v>143</v>
      </c>
      <c r="G89" s="205"/>
      <c r="H89" s="209">
        <v>56.36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141</v>
      </c>
      <c r="AU89" s="215" t="s">
        <v>90</v>
      </c>
      <c r="AV89" s="11" t="s">
        <v>90</v>
      </c>
      <c r="AW89" s="11" t="s">
        <v>43</v>
      </c>
      <c r="AX89" s="11" t="s">
        <v>80</v>
      </c>
      <c r="AY89" s="215" t="s">
        <v>132</v>
      </c>
    </row>
    <row r="90" spans="2:65" s="11" customFormat="1" ht="13.5">
      <c r="B90" s="204"/>
      <c r="C90" s="205"/>
      <c r="D90" s="206" t="s">
        <v>141</v>
      </c>
      <c r="E90" s="207" t="s">
        <v>34</v>
      </c>
      <c r="F90" s="208" t="s">
        <v>144</v>
      </c>
      <c r="G90" s="205"/>
      <c r="H90" s="209">
        <v>4.54</v>
      </c>
      <c r="I90" s="210"/>
      <c r="J90" s="205"/>
      <c r="K90" s="205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141</v>
      </c>
      <c r="AU90" s="215" t="s">
        <v>90</v>
      </c>
      <c r="AV90" s="11" t="s">
        <v>90</v>
      </c>
      <c r="AW90" s="11" t="s">
        <v>43</v>
      </c>
      <c r="AX90" s="11" t="s">
        <v>80</v>
      </c>
      <c r="AY90" s="215" t="s">
        <v>132</v>
      </c>
    </row>
    <row r="91" spans="2:65" s="11" customFormat="1" ht="13.5">
      <c r="B91" s="204"/>
      <c r="C91" s="205"/>
      <c r="D91" s="206" t="s">
        <v>141</v>
      </c>
      <c r="E91" s="207" t="s">
        <v>34</v>
      </c>
      <c r="F91" s="208" t="s">
        <v>145</v>
      </c>
      <c r="G91" s="205"/>
      <c r="H91" s="209">
        <v>3.4</v>
      </c>
      <c r="I91" s="210"/>
      <c r="J91" s="205"/>
      <c r="K91" s="205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141</v>
      </c>
      <c r="AU91" s="215" t="s">
        <v>90</v>
      </c>
      <c r="AV91" s="11" t="s">
        <v>90</v>
      </c>
      <c r="AW91" s="11" t="s">
        <v>43</v>
      </c>
      <c r="AX91" s="11" t="s">
        <v>80</v>
      </c>
      <c r="AY91" s="215" t="s">
        <v>132</v>
      </c>
    </row>
    <row r="92" spans="2:65" s="11" customFormat="1" ht="13.5">
      <c r="B92" s="204"/>
      <c r="C92" s="205"/>
      <c r="D92" s="206" t="s">
        <v>141</v>
      </c>
      <c r="E92" s="207" t="s">
        <v>34</v>
      </c>
      <c r="F92" s="208" t="s">
        <v>146</v>
      </c>
      <c r="G92" s="205"/>
      <c r="H92" s="209">
        <v>4.53</v>
      </c>
      <c r="I92" s="210"/>
      <c r="J92" s="205"/>
      <c r="K92" s="205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141</v>
      </c>
      <c r="AU92" s="215" t="s">
        <v>90</v>
      </c>
      <c r="AV92" s="11" t="s">
        <v>90</v>
      </c>
      <c r="AW92" s="11" t="s">
        <v>43</v>
      </c>
      <c r="AX92" s="11" t="s">
        <v>80</v>
      </c>
      <c r="AY92" s="215" t="s">
        <v>132</v>
      </c>
    </row>
    <row r="93" spans="2:65" s="11" customFormat="1" ht="13.5">
      <c r="B93" s="204"/>
      <c r="C93" s="205"/>
      <c r="D93" s="206" t="s">
        <v>141</v>
      </c>
      <c r="E93" s="207" t="s">
        <v>34</v>
      </c>
      <c r="F93" s="208" t="s">
        <v>147</v>
      </c>
      <c r="G93" s="205"/>
      <c r="H93" s="209">
        <v>48.79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141</v>
      </c>
      <c r="AU93" s="215" t="s">
        <v>90</v>
      </c>
      <c r="AV93" s="11" t="s">
        <v>90</v>
      </c>
      <c r="AW93" s="11" t="s">
        <v>43</v>
      </c>
      <c r="AX93" s="11" t="s">
        <v>80</v>
      </c>
      <c r="AY93" s="215" t="s">
        <v>132</v>
      </c>
    </row>
    <row r="94" spans="2:65" s="11" customFormat="1" ht="13.5">
      <c r="B94" s="204"/>
      <c r="C94" s="205"/>
      <c r="D94" s="206" t="s">
        <v>141</v>
      </c>
      <c r="E94" s="207" t="s">
        <v>34</v>
      </c>
      <c r="F94" s="208" t="s">
        <v>148</v>
      </c>
      <c r="G94" s="205"/>
      <c r="H94" s="209">
        <v>44.72</v>
      </c>
      <c r="I94" s="210"/>
      <c r="J94" s="205"/>
      <c r="K94" s="205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141</v>
      </c>
      <c r="AU94" s="215" t="s">
        <v>90</v>
      </c>
      <c r="AV94" s="11" t="s">
        <v>90</v>
      </c>
      <c r="AW94" s="11" t="s">
        <v>43</v>
      </c>
      <c r="AX94" s="11" t="s">
        <v>80</v>
      </c>
      <c r="AY94" s="215" t="s">
        <v>132</v>
      </c>
    </row>
    <row r="95" spans="2:65" s="12" customFormat="1" ht="13.5">
      <c r="B95" s="216"/>
      <c r="C95" s="217"/>
      <c r="D95" s="206" t="s">
        <v>141</v>
      </c>
      <c r="E95" s="218" t="s">
        <v>34</v>
      </c>
      <c r="F95" s="219" t="s">
        <v>149</v>
      </c>
      <c r="G95" s="217"/>
      <c r="H95" s="220">
        <v>1415.06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141</v>
      </c>
      <c r="AU95" s="226" t="s">
        <v>90</v>
      </c>
      <c r="AV95" s="12" t="s">
        <v>139</v>
      </c>
      <c r="AW95" s="12" t="s">
        <v>43</v>
      </c>
      <c r="AX95" s="12" t="s">
        <v>88</v>
      </c>
      <c r="AY95" s="226" t="s">
        <v>132</v>
      </c>
    </row>
    <row r="96" spans="2:65" s="10" customFormat="1" ht="29.85" customHeight="1">
      <c r="B96" s="176"/>
      <c r="C96" s="177"/>
      <c r="D96" s="178" t="s">
        <v>79</v>
      </c>
      <c r="E96" s="190" t="s">
        <v>150</v>
      </c>
      <c r="F96" s="190" t="s">
        <v>151</v>
      </c>
      <c r="G96" s="177"/>
      <c r="H96" s="177"/>
      <c r="I96" s="180"/>
      <c r="J96" s="191">
        <f>BK96</f>
        <v>0</v>
      </c>
      <c r="K96" s="177"/>
      <c r="L96" s="182"/>
      <c r="M96" s="183"/>
      <c r="N96" s="184"/>
      <c r="O96" s="184"/>
      <c r="P96" s="185">
        <f>SUM(P97:P103)</f>
        <v>0</v>
      </c>
      <c r="Q96" s="184"/>
      <c r="R96" s="185">
        <f>SUM(R97:R103)</f>
        <v>0</v>
      </c>
      <c r="S96" s="184"/>
      <c r="T96" s="186">
        <f>SUM(T97:T103)</f>
        <v>0</v>
      </c>
      <c r="AR96" s="187" t="s">
        <v>88</v>
      </c>
      <c r="AT96" s="188" t="s">
        <v>79</v>
      </c>
      <c r="AU96" s="188" t="s">
        <v>88</v>
      </c>
      <c r="AY96" s="187" t="s">
        <v>132</v>
      </c>
      <c r="BK96" s="189">
        <f>SUM(BK97:BK103)</f>
        <v>0</v>
      </c>
    </row>
    <row r="97" spans="2:65" s="1" customFormat="1" ht="25.5" customHeight="1">
      <c r="B97" s="41"/>
      <c r="C97" s="192" t="s">
        <v>90</v>
      </c>
      <c r="D97" s="192" t="s">
        <v>135</v>
      </c>
      <c r="E97" s="193" t="s">
        <v>152</v>
      </c>
      <c r="F97" s="194" t="s">
        <v>153</v>
      </c>
      <c r="G97" s="195" t="s">
        <v>154</v>
      </c>
      <c r="H97" s="196">
        <v>22.675999999999998</v>
      </c>
      <c r="I97" s="197"/>
      <c r="J97" s="198">
        <f>ROUND(I97*H97,2)</f>
        <v>0</v>
      </c>
      <c r="K97" s="194" t="s">
        <v>155</v>
      </c>
      <c r="L97" s="61"/>
      <c r="M97" s="199" t="s">
        <v>34</v>
      </c>
      <c r="N97" s="200" t="s">
        <v>51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139</v>
      </c>
      <c r="AT97" s="23" t="s">
        <v>135</v>
      </c>
      <c r="AU97" s="23" t="s">
        <v>90</v>
      </c>
      <c r="AY97" s="23" t="s">
        <v>132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88</v>
      </c>
      <c r="BK97" s="203">
        <f>ROUND(I97*H97,2)</f>
        <v>0</v>
      </c>
      <c r="BL97" s="23" t="s">
        <v>139</v>
      </c>
      <c r="BM97" s="23" t="s">
        <v>156</v>
      </c>
    </row>
    <row r="98" spans="2:65" s="1" customFormat="1" ht="38.25" customHeight="1">
      <c r="B98" s="41"/>
      <c r="C98" s="192" t="s">
        <v>157</v>
      </c>
      <c r="D98" s="192" t="s">
        <v>135</v>
      </c>
      <c r="E98" s="193" t="s">
        <v>158</v>
      </c>
      <c r="F98" s="194" t="s">
        <v>159</v>
      </c>
      <c r="G98" s="195" t="s">
        <v>154</v>
      </c>
      <c r="H98" s="196">
        <v>22.675999999999998</v>
      </c>
      <c r="I98" s="197"/>
      <c r="J98" s="198">
        <f>ROUND(I98*H98,2)</f>
        <v>0</v>
      </c>
      <c r="K98" s="194" t="s">
        <v>155</v>
      </c>
      <c r="L98" s="61"/>
      <c r="M98" s="199" t="s">
        <v>34</v>
      </c>
      <c r="N98" s="200" t="s">
        <v>51</v>
      </c>
      <c r="O98" s="42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139</v>
      </c>
      <c r="AT98" s="23" t="s">
        <v>135</v>
      </c>
      <c r="AU98" s="23" t="s">
        <v>90</v>
      </c>
      <c r="AY98" s="23" t="s">
        <v>132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88</v>
      </c>
      <c r="BK98" s="203">
        <f>ROUND(I98*H98,2)</f>
        <v>0</v>
      </c>
      <c r="BL98" s="23" t="s">
        <v>139</v>
      </c>
      <c r="BM98" s="23" t="s">
        <v>160</v>
      </c>
    </row>
    <row r="99" spans="2:65" s="1" customFormat="1" ht="25.5" customHeight="1">
      <c r="B99" s="41"/>
      <c r="C99" s="192" t="s">
        <v>139</v>
      </c>
      <c r="D99" s="192" t="s">
        <v>135</v>
      </c>
      <c r="E99" s="193" t="s">
        <v>161</v>
      </c>
      <c r="F99" s="194" t="s">
        <v>162</v>
      </c>
      <c r="G99" s="195" t="s">
        <v>154</v>
      </c>
      <c r="H99" s="196">
        <v>22.675999999999998</v>
      </c>
      <c r="I99" s="197"/>
      <c r="J99" s="198">
        <f>ROUND(I99*H99,2)</f>
        <v>0</v>
      </c>
      <c r="K99" s="194" t="s">
        <v>155</v>
      </c>
      <c r="L99" s="61"/>
      <c r="M99" s="199" t="s">
        <v>34</v>
      </c>
      <c r="N99" s="200" t="s">
        <v>51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3" t="s">
        <v>139</v>
      </c>
      <c r="AT99" s="23" t="s">
        <v>135</v>
      </c>
      <c r="AU99" s="23" t="s">
        <v>90</v>
      </c>
      <c r="AY99" s="23" t="s">
        <v>132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88</v>
      </c>
      <c r="BK99" s="203">
        <f>ROUND(I99*H99,2)</f>
        <v>0</v>
      </c>
      <c r="BL99" s="23" t="s">
        <v>139</v>
      </c>
      <c r="BM99" s="23" t="s">
        <v>163</v>
      </c>
    </row>
    <row r="100" spans="2:65" s="1" customFormat="1" ht="25.5" customHeight="1">
      <c r="B100" s="41"/>
      <c r="C100" s="192" t="s">
        <v>164</v>
      </c>
      <c r="D100" s="192" t="s">
        <v>135</v>
      </c>
      <c r="E100" s="193" t="s">
        <v>165</v>
      </c>
      <c r="F100" s="194" t="s">
        <v>166</v>
      </c>
      <c r="G100" s="195" t="s">
        <v>154</v>
      </c>
      <c r="H100" s="196">
        <v>226.76</v>
      </c>
      <c r="I100" s="197"/>
      <c r="J100" s="198">
        <f>ROUND(I100*H100,2)</f>
        <v>0</v>
      </c>
      <c r="K100" s="194" t="s">
        <v>167</v>
      </c>
      <c r="L100" s="61"/>
      <c r="M100" s="199" t="s">
        <v>34</v>
      </c>
      <c r="N100" s="200" t="s">
        <v>51</v>
      </c>
      <c r="O100" s="42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139</v>
      </c>
      <c r="AT100" s="23" t="s">
        <v>135</v>
      </c>
      <c r="AU100" s="23" t="s">
        <v>90</v>
      </c>
      <c r="AY100" s="23" t="s">
        <v>132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88</v>
      </c>
      <c r="BK100" s="203">
        <f>ROUND(I100*H100,2)</f>
        <v>0</v>
      </c>
      <c r="BL100" s="23" t="s">
        <v>139</v>
      </c>
      <c r="BM100" s="23" t="s">
        <v>168</v>
      </c>
    </row>
    <row r="101" spans="2:65" s="1" customFormat="1" ht="81">
      <c r="B101" s="41"/>
      <c r="C101" s="63"/>
      <c r="D101" s="206" t="s">
        <v>169</v>
      </c>
      <c r="E101" s="63"/>
      <c r="F101" s="227" t="s">
        <v>170</v>
      </c>
      <c r="G101" s="63"/>
      <c r="H101" s="63"/>
      <c r="I101" s="163"/>
      <c r="J101" s="63"/>
      <c r="K101" s="63"/>
      <c r="L101" s="61"/>
      <c r="M101" s="228"/>
      <c r="N101" s="42"/>
      <c r="O101" s="42"/>
      <c r="P101" s="42"/>
      <c r="Q101" s="42"/>
      <c r="R101" s="42"/>
      <c r="S101" s="42"/>
      <c r="T101" s="78"/>
      <c r="AT101" s="23" t="s">
        <v>169</v>
      </c>
      <c r="AU101" s="23" t="s">
        <v>90</v>
      </c>
    </row>
    <row r="102" spans="2:65" s="11" customFormat="1" ht="13.5">
      <c r="B102" s="204"/>
      <c r="C102" s="205"/>
      <c r="D102" s="206" t="s">
        <v>141</v>
      </c>
      <c r="E102" s="205"/>
      <c r="F102" s="208" t="s">
        <v>171</v>
      </c>
      <c r="G102" s="205"/>
      <c r="H102" s="209">
        <v>226.76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141</v>
      </c>
      <c r="AU102" s="215" t="s">
        <v>90</v>
      </c>
      <c r="AV102" s="11" t="s">
        <v>90</v>
      </c>
      <c r="AW102" s="11" t="s">
        <v>6</v>
      </c>
      <c r="AX102" s="11" t="s">
        <v>88</v>
      </c>
      <c r="AY102" s="215" t="s">
        <v>132</v>
      </c>
    </row>
    <row r="103" spans="2:65" s="1" customFormat="1" ht="25.5" customHeight="1">
      <c r="B103" s="41"/>
      <c r="C103" s="192" t="s">
        <v>172</v>
      </c>
      <c r="D103" s="192" t="s">
        <v>135</v>
      </c>
      <c r="E103" s="193" t="s">
        <v>173</v>
      </c>
      <c r="F103" s="194" t="s">
        <v>174</v>
      </c>
      <c r="G103" s="195" t="s">
        <v>154</v>
      </c>
      <c r="H103" s="196">
        <v>22.675999999999998</v>
      </c>
      <c r="I103" s="197"/>
      <c r="J103" s="198">
        <f>ROUND(I103*H103,2)</f>
        <v>0</v>
      </c>
      <c r="K103" s="194" t="s">
        <v>155</v>
      </c>
      <c r="L103" s="61"/>
      <c r="M103" s="199" t="s">
        <v>34</v>
      </c>
      <c r="N103" s="200" t="s">
        <v>51</v>
      </c>
      <c r="O103" s="42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139</v>
      </c>
      <c r="AT103" s="23" t="s">
        <v>135</v>
      </c>
      <c r="AU103" s="23" t="s">
        <v>90</v>
      </c>
      <c r="AY103" s="23" t="s">
        <v>132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88</v>
      </c>
      <c r="BK103" s="203">
        <f>ROUND(I103*H103,2)</f>
        <v>0</v>
      </c>
      <c r="BL103" s="23" t="s">
        <v>139</v>
      </c>
      <c r="BM103" s="23" t="s">
        <v>175</v>
      </c>
    </row>
    <row r="104" spans="2:65" s="10" customFormat="1" ht="29.85" customHeight="1">
      <c r="B104" s="176"/>
      <c r="C104" s="177"/>
      <c r="D104" s="178" t="s">
        <v>79</v>
      </c>
      <c r="E104" s="190" t="s">
        <v>176</v>
      </c>
      <c r="F104" s="190" t="s">
        <v>177</v>
      </c>
      <c r="G104" s="177"/>
      <c r="H104" s="177"/>
      <c r="I104" s="180"/>
      <c r="J104" s="191">
        <f>BK104</f>
        <v>0</v>
      </c>
      <c r="K104" s="177"/>
      <c r="L104" s="182"/>
      <c r="M104" s="183"/>
      <c r="N104" s="184"/>
      <c r="O104" s="184"/>
      <c r="P104" s="185">
        <f>P105</f>
        <v>0</v>
      </c>
      <c r="Q104" s="184"/>
      <c r="R104" s="185">
        <f>R105</f>
        <v>0</v>
      </c>
      <c r="S104" s="184"/>
      <c r="T104" s="186">
        <f>T105</f>
        <v>0</v>
      </c>
      <c r="AR104" s="187" t="s">
        <v>88</v>
      </c>
      <c r="AT104" s="188" t="s">
        <v>79</v>
      </c>
      <c r="AU104" s="188" t="s">
        <v>88</v>
      </c>
      <c r="AY104" s="187" t="s">
        <v>132</v>
      </c>
      <c r="BK104" s="189">
        <f>BK105</f>
        <v>0</v>
      </c>
    </row>
    <row r="105" spans="2:65" s="1" customFormat="1" ht="38.25" customHeight="1">
      <c r="B105" s="41"/>
      <c r="C105" s="192" t="s">
        <v>178</v>
      </c>
      <c r="D105" s="192" t="s">
        <v>135</v>
      </c>
      <c r="E105" s="193" t="s">
        <v>179</v>
      </c>
      <c r="F105" s="194" t="s">
        <v>180</v>
      </c>
      <c r="G105" s="195" t="s">
        <v>154</v>
      </c>
      <c r="H105" s="196">
        <v>5.7000000000000002E-2</v>
      </c>
      <c r="I105" s="197"/>
      <c r="J105" s="198">
        <f>ROUND(I105*H105,2)</f>
        <v>0</v>
      </c>
      <c r="K105" s="194" t="s">
        <v>155</v>
      </c>
      <c r="L105" s="61"/>
      <c r="M105" s="199" t="s">
        <v>34</v>
      </c>
      <c r="N105" s="200" t="s">
        <v>51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3" t="s">
        <v>139</v>
      </c>
      <c r="AT105" s="23" t="s">
        <v>135</v>
      </c>
      <c r="AU105" s="23" t="s">
        <v>90</v>
      </c>
      <c r="AY105" s="23" t="s">
        <v>132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88</v>
      </c>
      <c r="BK105" s="203">
        <f>ROUND(I105*H105,2)</f>
        <v>0</v>
      </c>
      <c r="BL105" s="23" t="s">
        <v>139</v>
      </c>
      <c r="BM105" s="23" t="s">
        <v>181</v>
      </c>
    </row>
    <row r="106" spans="2:65" s="10" customFormat="1" ht="37.35" customHeight="1">
      <c r="B106" s="176"/>
      <c r="C106" s="177"/>
      <c r="D106" s="178" t="s">
        <v>79</v>
      </c>
      <c r="E106" s="179" t="s">
        <v>182</v>
      </c>
      <c r="F106" s="179" t="s">
        <v>183</v>
      </c>
      <c r="G106" s="177"/>
      <c r="H106" s="177"/>
      <c r="I106" s="180"/>
      <c r="J106" s="181">
        <f>BK106</f>
        <v>0</v>
      </c>
      <c r="K106" s="177"/>
      <c r="L106" s="182"/>
      <c r="M106" s="183"/>
      <c r="N106" s="184"/>
      <c r="O106" s="184"/>
      <c r="P106" s="185">
        <f>P107+P116+P130</f>
        <v>0</v>
      </c>
      <c r="Q106" s="184"/>
      <c r="R106" s="185">
        <f>R107+R116+R130</f>
        <v>29.639813530000001</v>
      </c>
      <c r="S106" s="184"/>
      <c r="T106" s="186">
        <f>T107+T116+T130</f>
        <v>22.676072999999999</v>
      </c>
      <c r="AR106" s="187" t="s">
        <v>90</v>
      </c>
      <c r="AT106" s="188" t="s">
        <v>79</v>
      </c>
      <c r="AU106" s="188" t="s">
        <v>80</v>
      </c>
      <c r="AY106" s="187" t="s">
        <v>132</v>
      </c>
      <c r="BK106" s="189">
        <f>BK107+BK116+BK130</f>
        <v>0</v>
      </c>
    </row>
    <row r="107" spans="2:65" s="10" customFormat="1" ht="19.899999999999999" customHeight="1">
      <c r="B107" s="176"/>
      <c r="C107" s="177"/>
      <c r="D107" s="178" t="s">
        <v>79</v>
      </c>
      <c r="E107" s="190" t="s">
        <v>184</v>
      </c>
      <c r="F107" s="190" t="s">
        <v>185</v>
      </c>
      <c r="G107" s="177"/>
      <c r="H107" s="177"/>
      <c r="I107" s="180"/>
      <c r="J107" s="191">
        <f>BK107</f>
        <v>0</v>
      </c>
      <c r="K107" s="177"/>
      <c r="L107" s="182"/>
      <c r="M107" s="183"/>
      <c r="N107" s="184"/>
      <c r="O107" s="184"/>
      <c r="P107" s="185">
        <f>SUM(P108:P115)</f>
        <v>0</v>
      </c>
      <c r="Q107" s="184"/>
      <c r="R107" s="185">
        <f>SUM(R108:R115)</f>
        <v>18.266079999999999</v>
      </c>
      <c r="S107" s="184"/>
      <c r="T107" s="186">
        <f>SUM(T108:T115)</f>
        <v>0</v>
      </c>
      <c r="AR107" s="187" t="s">
        <v>90</v>
      </c>
      <c r="AT107" s="188" t="s">
        <v>79</v>
      </c>
      <c r="AU107" s="188" t="s">
        <v>88</v>
      </c>
      <c r="AY107" s="187" t="s">
        <v>132</v>
      </c>
      <c r="BK107" s="189">
        <f>SUM(BK108:BK115)</f>
        <v>0</v>
      </c>
    </row>
    <row r="108" spans="2:65" s="1" customFormat="1" ht="25.5" customHeight="1">
      <c r="B108" s="41"/>
      <c r="C108" s="192" t="s">
        <v>186</v>
      </c>
      <c r="D108" s="192" t="s">
        <v>135</v>
      </c>
      <c r="E108" s="193" t="s">
        <v>187</v>
      </c>
      <c r="F108" s="194" t="s">
        <v>188</v>
      </c>
      <c r="G108" s="195" t="s">
        <v>138</v>
      </c>
      <c r="H108" s="196">
        <v>2252</v>
      </c>
      <c r="I108" s="197"/>
      <c r="J108" s="198">
        <f>ROUND(I108*H108,2)</f>
        <v>0</v>
      </c>
      <c r="K108" s="194" t="s">
        <v>155</v>
      </c>
      <c r="L108" s="61"/>
      <c r="M108" s="199" t="s">
        <v>34</v>
      </c>
      <c r="N108" s="200" t="s">
        <v>51</v>
      </c>
      <c r="O108" s="42"/>
      <c r="P108" s="201">
        <f>O108*H108</f>
        <v>0</v>
      </c>
      <c r="Q108" s="201">
        <v>7.8399999999999997E-3</v>
      </c>
      <c r="R108" s="201">
        <f>Q108*H108</f>
        <v>17.65568</v>
      </c>
      <c r="S108" s="201">
        <v>0</v>
      </c>
      <c r="T108" s="202">
        <f>S108*H108</f>
        <v>0</v>
      </c>
      <c r="AR108" s="23" t="s">
        <v>189</v>
      </c>
      <c r="AT108" s="23" t="s">
        <v>135</v>
      </c>
      <c r="AU108" s="23" t="s">
        <v>90</v>
      </c>
      <c r="AY108" s="23" t="s">
        <v>132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3" t="s">
        <v>88</v>
      </c>
      <c r="BK108" s="203">
        <f>ROUND(I108*H108,2)</f>
        <v>0</v>
      </c>
      <c r="BL108" s="23" t="s">
        <v>189</v>
      </c>
      <c r="BM108" s="23" t="s">
        <v>190</v>
      </c>
    </row>
    <row r="109" spans="2:65" s="11" customFormat="1" ht="13.5">
      <c r="B109" s="204"/>
      <c r="C109" s="205"/>
      <c r="D109" s="206" t="s">
        <v>141</v>
      </c>
      <c r="E109" s="207" t="s">
        <v>34</v>
      </c>
      <c r="F109" s="208" t="s">
        <v>191</v>
      </c>
      <c r="G109" s="205"/>
      <c r="H109" s="209">
        <v>2252</v>
      </c>
      <c r="I109" s="210"/>
      <c r="J109" s="205"/>
      <c r="K109" s="205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141</v>
      </c>
      <c r="AU109" s="215" t="s">
        <v>90</v>
      </c>
      <c r="AV109" s="11" t="s">
        <v>90</v>
      </c>
      <c r="AW109" s="11" t="s">
        <v>43</v>
      </c>
      <c r="AX109" s="11" t="s">
        <v>88</v>
      </c>
      <c r="AY109" s="215" t="s">
        <v>132</v>
      </c>
    </row>
    <row r="110" spans="2:65" s="1" customFormat="1" ht="38.25" customHeight="1">
      <c r="B110" s="41"/>
      <c r="C110" s="192" t="s">
        <v>133</v>
      </c>
      <c r="D110" s="192" t="s">
        <v>135</v>
      </c>
      <c r="E110" s="193" t="s">
        <v>192</v>
      </c>
      <c r="F110" s="194" t="s">
        <v>193</v>
      </c>
      <c r="G110" s="195" t="s">
        <v>138</v>
      </c>
      <c r="H110" s="196">
        <v>2252</v>
      </c>
      <c r="I110" s="197"/>
      <c r="J110" s="198">
        <f>ROUND(I110*H110,2)</f>
        <v>0</v>
      </c>
      <c r="K110" s="194" t="s">
        <v>155</v>
      </c>
      <c r="L110" s="61"/>
      <c r="M110" s="199" t="s">
        <v>34</v>
      </c>
      <c r="N110" s="200" t="s">
        <v>51</v>
      </c>
      <c r="O110" s="42"/>
      <c r="P110" s="201">
        <f>O110*H110</f>
        <v>0</v>
      </c>
      <c r="Q110" s="201">
        <v>2.0000000000000001E-4</v>
      </c>
      <c r="R110" s="201">
        <f>Q110*H110</f>
        <v>0.45040000000000002</v>
      </c>
      <c r="S110" s="201">
        <v>0</v>
      </c>
      <c r="T110" s="202">
        <f>S110*H110</f>
        <v>0</v>
      </c>
      <c r="AR110" s="23" t="s">
        <v>189</v>
      </c>
      <c r="AT110" s="23" t="s">
        <v>135</v>
      </c>
      <c r="AU110" s="23" t="s">
        <v>90</v>
      </c>
      <c r="AY110" s="23" t="s">
        <v>132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88</v>
      </c>
      <c r="BK110" s="203">
        <f>ROUND(I110*H110,2)</f>
        <v>0</v>
      </c>
      <c r="BL110" s="23" t="s">
        <v>189</v>
      </c>
      <c r="BM110" s="23" t="s">
        <v>194</v>
      </c>
    </row>
    <row r="111" spans="2:65" s="1" customFormat="1" ht="27">
      <c r="B111" s="41"/>
      <c r="C111" s="63"/>
      <c r="D111" s="206" t="s">
        <v>195</v>
      </c>
      <c r="E111" s="63"/>
      <c r="F111" s="227" t="s">
        <v>196</v>
      </c>
      <c r="G111" s="63"/>
      <c r="H111" s="63"/>
      <c r="I111" s="163"/>
      <c r="J111" s="63"/>
      <c r="K111" s="63"/>
      <c r="L111" s="61"/>
      <c r="M111" s="228"/>
      <c r="N111" s="42"/>
      <c r="O111" s="42"/>
      <c r="P111" s="42"/>
      <c r="Q111" s="42"/>
      <c r="R111" s="42"/>
      <c r="S111" s="42"/>
      <c r="T111" s="78"/>
      <c r="AT111" s="23" t="s">
        <v>195</v>
      </c>
      <c r="AU111" s="23" t="s">
        <v>90</v>
      </c>
    </row>
    <row r="112" spans="2:65" s="1" customFormat="1" ht="16.5" customHeight="1">
      <c r="B112" s="41"/>
      <c r="C112" s="192" t="s">
        <v>197</v>
      </c>
      <c r="D112" s="192" t="s">
        <v>135</v>
      </c>
      <c r="E112" s="193" t="s">
        <v>198</v>
      </c>
      <c r="F112" s="194" t="s">
        <v>199</v>
      </c>
      <c r="G112" s="195" t="s">
        <v>200</v>
      </c>
      <c r="H112" s="196">
        <v>8</v>
      </c>
      <c r="I112" s="197"/>
      <c r="J112" s="198">
        <f>ROUND(I112*H112,2)</f>
        <v>0</v>
      </c>
      <c r="K112" s="194" t="s">
        <v>34</v>
      </c>
      <c r="L112" s="61"/>
      <c r="M112" s="199" t="s">
        <v>34</v>
      </c>
      <c r="N112" s="200" t="s">
        <v>51</v>
      </c>
      <c r="O112" s="42"/>
      <c r="P112" s="201">
        <f>O112*H112</f>
        <v>0</v>
      </c>
      <c r="Q112" s="201">
        <v>0.02</v>
      </c>
      <c r="R112" s="201">
        <f>Q112*H112</f>
        <v>0.16</v>
      </c>
      <c r="S112" s="201">
        <v>0</v>
      </c>
      <c r="T112" s="202">
        <f>S112*H112</f>
        <v>0</v>
      </c>
      <c r="AR112" s="23" t="s">
        <v>189</v>
      </c>
      <c r="AT112" s="23" t="s">
        <v>135</v>
      </c>
      <c r="AU112" s="23" t="s">
        <v>90</v>
      </c>
      <c r="AY112" s="23" t="s">
        <v>132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88</v>
      </c>
      <c r="BK112" s="203">
        <f>ROUND(I112*H112,2)</f>
        <v>0</v>
      </c>
      <c r="BL112" s="23" t="s">
        <v>189</v>
      </c>
      <c r="BM112" s="23" t="s">
        <v>201</v>
      </c>
    </row>
    <row r="113" spans="2:65" s="11" customFormat="1" ht="13.5">
      <c r="B113" s="204"/>
      <c r="C113" s="205"/>
      <c r="D113" s="206" t="s">
        <v>141</v>
      </c>
      <c r="E113" s="207" t="s">
        <v>34</v>
      </c>
      <c r="F113" s="208" t="s">
        <v>202</v>
      </c>
      <c r="G113" s="205"/>
      <c r="H113" s="209">
        <v>8</v>
      </c>
      <c r="I113" s="210"/>
      <c r="J113" s="205"/>
      <c r="K113" s="205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141</v>
      </c>
      <c r="AU113" s="215" t="s">
        <v>90</v>
      </c>
      <c r="AV113" s="11" t="s">
        <v>90</v>
      </c>
      <c r="AW113" s="11" t="s">
        <v>43</v>
      </c>
      <c r="AX113" s="11" t="s">
        <v>88</v>
      </c>
      <c r="AY113" s="215" t="s">
        <v>132</v>
      </c>
    </row>
    <row r="114" spans="2:65" s="1" customFormat="1" ht="25.5" customHeight="1">
      <c r="B114" s="41"/>
      <c r="C114" s="192" t="s">
        <v>203</v>
      </c>
      <c r="D114" s="192" t="s">
        <v>135</v>
      </c>
      <c r="E114" s="193" t="s">
        <v>204</v>
      </c>
      <c r="F114" s="194" t="s">
        <v>205</v>
      </c>
      <c r="G114" s="195" t="s">
        <v>154</v>
      </c>
      <c r="H114" s="196">
        <v>18.265999999999998</v>
      </c>
      <c r="I114" s="197"/>
      <c r="J114" s="198">
        <f>ROUND(I114*H114,2)</f>
        <v>0</v>
      </c>
      <c r="K114" s="194" t="s">
        <v>155</v>
      </c>
      <c r="L114" s="61"/>
      <c r="M114" s="199" t="s">
        <v>34</v>
      </c>
      <c r="N114" s="200" t="s">
        <v>51</v>
      </c>
      <c r="O114" s="42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189</v>
      </c>
      <c r="AT114" s="23" t="s">
        <v>135</v>
      </c>
      <c r="AU114" s="23" t="s">
        <v>90</v>
      </c>
      <c r="AY114" s="23" t="s">
        <v>132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88</v>
      </c>
      <c r="BK114" s="203">
        <f>ROUND(I114*H114,2)</f>
        <v>0</v>
      </c>
      <c r="BL114" s="23" t="s">
        <v>189</v>
      </c>
      <c r="BM114" s="23" t="s">
        <v>206</v>
      </c>
    </row>
    <row r="115" spans="2:65" s="1" customFormat="1" ht="16.5" customHeight="1">
      <c r="B115" s="41"/>
      <c r="C115" s="192" t="s">
        <v>207</v>
      </c>
      <c r="D115" s="192" t="s">
        <v>135</v>
      </c>
      <c r="E115" s="193" t="s">
        <v>208</v>
      </c>
      <c r="F115" s="194" t="s">
        <v>209</v>
      </c>
      <c r="G115" s="195" t="s">
        <v>154</v>
      </c>
      <c r="H115" s="196">
        <v>18.265999999999998</v>
      </c>
      <c r="I115" s="197"/>
      <c r="J115" s="198">
        <f>ROUND(I115*H115,2)</f>
        <v>0</v>
      </c>
      <c r="K115" s="194" t="s">
        <v>155</v>
      </c>
      <c r="L115" s="61"/>
      <c r="M115" s="199" t="s">
        <v>34</v>
      </c>
      <c r="N115" s="200" t="s">
        <v>51</v>
      </c>
      <c r="O115" s="42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3" t="s">
        <v>189</v>
      </c>
      <c r="AT115" s="23" t="s">
        <v>135</v>
      </c>
      <c r="AU115" s="23" t="s">
        <v>90</v>
      </c>
      <c r="AY115" s="23" t="s">
        <v>132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88</v>
      </c>
      <c r="BK115" s="203">
        <f>ROUND(I115*H115,2)</f>
        <v>0</v>
      </c>
      <c r="BL115" s="23" t="s">
        <v>189</v>
      </c>
      <c r="BM115" s="23" t="s">
        <v>210</v>
      </c>
    </row>
    <row r="116" spans="2:65" s="10" customFormat="1" ht="29.85" customHeight="1">
      <c r="B116" s="176"/>
      <c r="C116" s="177"/>
      <c r="D116" s="178" t="s">
        <v>79</v>
      </c>
      <c r="E116" s="190" t="s">
        <v>211</v>
      </c>
      <c r="F116" s="190" t="s">
        <v>212</v>
      </c>
      <c r="G116" s="177"/>
      <c r="H116" s="177"/>
      <c r="I116" s="180"/>
      <c r="J116" s="191">
        <f>BK116</f>
        <v>0</v>
      </c>
      <c r="K116" s="177"/>
      <c r="L116" s="182"/>
      <c r="M116" s="183"/>
      <c r="N116" s="184"/>
      <c r="O116" s="184"/>
      <c r="P116" s="185">
        <f>SUM(P117:P129)</f>
        <v>0</v>
      </c>
      <c r="Q116" s="184"/>
      <c r="R116" s="185">
        <f>SUM(R117:R129)</f>
        <v>6.0999999999999999E-2</v>
      </c>
      <c r="S116" s="184"/>
      <c r="T116" s="186">
        <f>SUM(T117:T129)</f>
        <v>0</v>
      </c>
      <c r="AR116" s="187" t="s">
        <v>90</v>
      </c>
      <c r="AT116" s="188" t="s">
        <v>79</v>
      </c>
      <c r="AU116" s="188" t="s">
        <v>88</v>
      </c>
      <c r="AY116" s="187" t="s">
        <v>132</v>
      </c>
      <c r="BK116" s="189">
        <f>SUM(BK117:BK129)</f>
        <v>0</v>
      </c>
    </row>
    <row r="117" spans="2:65" s="1" customFormat="1" ht="16.5" customHeight="1">
      <c r="B117" s="41"/>
      <c r="C117" s="192" t="s">
        <v>213</v>
      </c>
      <c r="D117" s="192" t="s">
        <v>135</v>
      </c>
      <c r="E117" s="193" t="s">
        <v>214</v>
      </c>
      <c r="F117" s="194" t="s">
        <v>215</v>
      </c>
      <c r="G117" s="195" t="s">
        <v>216</v>
      </c>
      <c r="H117" s="196">
        <v>8</v>
      </c>
      <c r="I117" s="197"/>
      <c r="J117" s="198">
        <f>ROUND(I117*H117,2)</f>
        <v>0</v>
      </c>
      <c r="K117" s="194" t="s">
        <v>34</v>
      </c>
      <c r="L117" s="61"/>
      <c r="M117" s="199" t="s">
        <v>34</v>
      </c>
      <c r="N117" s="200" t="s">
        <v>51</v>
      </c>
      <c r="O117" s="42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3" t="s">
        <v>189</v>
      </c>
      <c r="AT117" s="23" t="s">
        <v>135</v>
      </c>
      <c r="AU117" s="23" t="s">
        <v>90</v>
      </c>
      <c r="AY117" s="23" t="s">
        <v>132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88</v>
      </c>
      <c r="BK117" s="203">
        <f>ROUND(I117*H117,2)</f>
        <v>0</v>
      </c>
      <c r="BL117" s="23" t="s">
        <v>189</v>
      </c>
      <c r="BM117" s="23" t="s">
        <v>217</v>
      </c>
    </row>
    <row r="118" spans="2:65" s="11" customFormat="1" ht="13.5">
      <c r="B118" s="204"/>
      <c r="C118" s="205"/>
      <c r="D118" s="206" t="s">
        <v>141</v>
      </c>
      <c r="E118" s="207" t="s">
        <v>34</v>
      </c>
      <c r="F118" s="208" t="s">
        <v>218</v>
      </c>
      <c r="G118" s="205"/>
      <c r="H118" s="209">
        <v>8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141</v>
      </c>
      <c r="AU118" s="215" t="s">
        <v>90</v>
      </c>
      <c r="AV118" s="11" t="s">
        <v>90</v>
      </c>
      <c r="AW118" s="11" t="s">
        <v>43</v>
      </c>
      <c r="AX118" s="11" t="s">
        <v>88</v>
      </c>
      <c r="AY118" s="215" t="s">
        <v>132</v>
      </c>
    </row>
    <row r="119" spans="2:65" s="1" customFormat="1" ht="16.5" customHeight="1">
      <c r="B119" s="41"/>
      <c r="C119" s="192" t="s">
        <v>219</v>
      </c>
      <c r="D119" s="192" t="s">
        <v>135</v>
      </c>
      <c r="E119" s="193" t="s">
        <v>220</v>
      </c>
      <c r="F119" s="194" t="s">
        <v>221</v>
      </c>
      <c r="G119" s="195" t="s">
        <v>216</v>
      </c>
      <c r="H119" s="196">
        <v>2</v>
      </c>
      <c r="I119" s="197"/>
      <c r="J119" s="198">
        <f>ROUND(I119*H119,2)</f>
        <v>0</v>
      </c>
      <c r="K119" s="194" t="s">
        <v>34</v>
      </c>
      <c r="L119" s="61"/>
      <c r="M119" s="199" t="s">
        <v>34</v>
      </c>
      <c r="N119" s="200" t="s">
        <v>51</v>
      </c>
      <c r="O119" s="42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189</v>
      </c>
      <c r="AT119" s="23" t="s">
        <v>135</v>
      </c>
      <c r="AU119" s="23" t="s">
        <v>90</v>
      </c>
      <c r="AY119" s="23" t="s">
        <v>132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88</v>
      </c>
      <c r="BK119" s="203">
        <f>ROUND(I119*H119,2)</f>
        <v>0</v>
      </c>
      <c r="BL119" s="23" t="s">
        <v>189</v>
      </c>
      <c r="BM119" s="23" t="s">
        <v>222</v>
      </c>
    </row>
    <row r="120" spans="2:65" s="11" customFormat="1" ht="13.5">
      <c r="B120" s="204"/>
      <c r="C120" s="205"/>
      <c r="D120" s="206" t="s">
        <v>141</v>
      </c>
      <c r="E120" s="207" t="s">
        <v>34</v>
      </c>
      <c r="F120" s="208" t="s">
        <v>223</v>
      </c>
      <c r="G120" s="205"/>
      <c r="H120" s="209">
        <v>2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141</v>
      </c>
      <c r="AU120" s="215" t="s">
        <v>90</v>
      </c>
      <c r="AV120" s="11" t="s">
        <v>90</v>
      </c>
      <c r="AW120" s="11" t="s">
        <v>43</v>
      </c>
      <c r="AX120" s="11" t="s">
        <v>88</v>
      </c>
      <c r="AY120" s="215" t="s">
        <v>132</v>
      </c>
    </row>
    <row r="121" spans="2:65" s="1" customFormat="1" ht="16.5" customHeight="1">
      <c r="B121" s="41"/>
      <c r="C121" s="192" t="s">
        <v>10</v>
      </c>
      <c r="D121" s="192" t="s">
        <v>135</v>
      </c>
      <c r="E121" s="193" t="s">
        <v>224</v>
      </c>
      <c r="F121" s="194" t="s">
        <v>225</v>
      </c>
      <c r="G121" s="195" t="s">
        <v>216</v>
      </c>
      <c r="H121" s="196">
        <v>4</v>
      </c>
      <c r="I121" s="197"/>
      <c r="J121" s="198">
        <f>ROUND(I121*H121,2)</f>
        <v>0</v>
      </c>
      <c r="K121" s="194" t="s">
        <v>34</v>
      </c>
      <c r="L121" s="61"/>
      <c r="M121" s="199" t="s">
        <v>34</v>
      </c>
      <c r="N121" s="200" t="s">
        <v>51</v>
      </c>
      <c r="O121" s="42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3" t="s">
        <v>189</v>
      </c>
      <c r="AT121" s="23" t="s">
        <v>135</v>
      </c>
      <c r="AU121" s="23" t="s">
        <v>90</v>
      </c>
      <c r="AY121" s="23" t="s">
        <v>132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88</v>
      </c>
      <c r="BK121" s="203">
        <f>ROUND(I121*H121,2)</f>
        <v>0</v>
      </c>
      <c r="BL121" s="23" t="s">
        <v>189</v>
      </c>
      <c r="BM121" s="23" t="s">
        <v>226</v>
      </c>
    </row>
    <row r="122" spans="2:65" s="11" customFormat="1" ht="13.5">
      <c r="B122" s="204"/>
      <c r="C122" s="205"/>
      <c r="D122" s="206" t="s">
        <v>141</v>
      </c>
      <c r="E122" s="207" t="s">
        <v>34</v>
      </c>
      <c r="F122" s="208" t="s">
        <v>227</v>
      </c>
      <c r="G122" s="205"/>
      <c r="H122" s="209">
        <v>4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141</v>
      </c>
      <c r="AU122" s="215" t="s">
        <v>90</v>
      </c>
      <c r="AV122" s="11" t="s">
        <v>90</v>
      </c>
      <c r="AW122" s="11" t="s">
        <v>43</v>
      </c>
      <c r="AX122" s="11" t="s">
        <v>88</v>
      </c>
      <c r="AY122" s="215" t="s">
        <v>132</v>
      </c>
    </row>
    <row r="123" spans="2:65" s="1" customFormat="1" ht="16.5" customHeight="1">
      <c r="B123" s="41"/>
      <c r="C123" s="192" t="s">
        <v>189</v>
      </c>
      <c r="D123" s="192" t="s">
        <v>135</v>
      </c>
      <c r="E123" s="193" t="s">
        <v>228</v>
      </c>
      <c r="F123" s="194" t="s">
        <v>229</v>
      </c>
      <c r="G123" s="195" t="s">
        <v>216</v>
      </c>
      <c r="H123" s="196">
        <v>8</v>
      </c>
      <c r="I123" s="197"/>
      <c r="J123" s="198">
        <f>ROUND(I123*H123,2)</f>
        <v>0</v>
      </c>
      <c r="K123" s="194" t="s">
        <v>34</v>
      </c>
      <c r="L123" s="61"/>
      <c r="M123" s="199" t="s">
        <v>34</v>
      </c>
      <c r="N123" s="200" t="s">
        <v>51</v>
      </c>
      <c r="O123" s="42"/>
      <c r="P123" s="201">
        <f>O123*H123</f>
        <v>0</v>
      </c>
      <c r="Q123" s="201">
        <v>5.0000000000000001E-3</v>
      </c>
      <c r="R123" s="201">
        <f>Q123*H123</f>
        <v>0.04</v>
      </c>
      <c r="S123" s="201">
        <v>0</v>
      </c>
      <c r="T123" s="202">
        <f>S123*H123</f>
        <v>0</v>
      </c>
      <c r="AR123" s="23" t="s">
        <v>189</v>
      </c>
      <c r="AT123" s="23" t="s">
        <v>135</v>
      </c>
      <c r="AU123" s="23" t="s">
        <v>90</v>
      </c>
      <c r="AY123" s="23" t="s">
        <v>132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88</v>
      </c>
      <c r="BK123" s="203">
        <f>ROUND(I123*H123,2)</f>
        <v>0</v>
      </c>
      <c r="BL123" s="23" t="s">
        <v>189</v>
      </c>
      <c r="BM123" s="23" t="s">
        <v>230</v>
      </c>
    </row>
    <row r="124" spans="2:65" s="11" customFormat="1" ht="13.5">
      <c r="B124" s="204"/>
      <c r="C124" s="205"/>
      <c r="D124" s="206" t="s">
        <v>141</v>
      </c>
      <c r="E124" s="207" t="s">
        <v>34</v>
      </c>
      <c r="F124" s="208" t="s">
        <v>202</v>
      </c>
      <c r="G124" s="205"/>
      <c r="H124" s="209">
        <v>8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141</v>
      </c>
      <c r="AU124" s="215" t="s">
        <v>90</v>
      </c>
      <c r="AV124" s="11" t="s">
        <v>90</v>
      </c>
      <c r="AW124" s="11" t="s">
        <v>43</v>
      </c>
      <c r="AX124" s="11" t="s">
        <v>88</v>
      </c>
      <c r="AY124" s="215" t="s">
        <v>132</v>
      </c>
    </row>
    <row r="125" spans="2:65" s="1" customFormat="1" ht="16.5" customHeight="1">
      <c r="B125" s="41"/>
      <c r="C125" s="192" t="s">
        <v>231</v>
      </c>
      <c r="D125" s="192" t="s">
        <v>135</v>
      </c>
      <c r="E125" s="193" t="s">
        <v>232</v>
      </c>
      <c r="F125" s="194" t="s">
        <v>233</v>
      </c>
      <c r="G125" s="195" t="s">
        <v>216</v>
      </c>
      <c r="H125" s="196">
        <v>4</v>
      </c>
      <c r="I125" s="197"/>
      <c r="J125" s="198">
        <f>ROUND(I125*H125,2)</f>
        <v>0</v>
      </c>
      <c r="K125" s="194" t="s">
        <v>34</v>
      </c>
      <c r="L125" s="61"/>
      <c r="M125" s="199" t="s">
        <v>34</v>
      </c>
      <c r="N125" s="200" t="s">
        <v>51</v>
      </c>
      <c r="O125" s="42"/>
      <c r="P125" s="201">
        <f>O125*H125</f>
        <v>0</v>
      </c>
      <c r="Q125" s="201">
        <v>5.0000000000000001E-3</v>
      </c>
      <c r="R125" s="201">
        <f>Q125*H125</f>
        <v>0.02</v>
      </c>
      <c r="S125" s="201">
        <v>0</v>
      </c>
      <c r="T125" s="202">
        <f>S125*H125</f>
        <v>0</v>
      </c>
      <c r="AR125" s="23" t="s">
        <v>189</v>
      </c>
      <c r="AT125" s="23" t="s">
        <v>135</v>
      </c>
      <c r="AU125" s="23" t="s">
        <v>90</v>
      </c>
      <c r="AY125" s="23" t="s">
        <v>132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88</v>
      </c>
      <c r="BK125" s="203">
        <f>ROUND(I125*H125,2)</f>
        <v>0</v>
      </c>
      <c r="BL125" s="23" t="s">
        <v>189</v>
      </c>
      <c r="BM125" s="23" t="s">
        <v>234</v>
      </c>
    </row>
    <row r="126" spans="2:65" s="11" customFormat="1" ht="13.5">
      <c r="B126" s="204"/>
      <c r="C126" s="205"/>
      <c r="D126" s="206" t="s">
        <v>141</v>
      </c>
      <c r="E126" s="207" t="s">
        <v>34</v>
      </c>
      <c r="F126" s="208" t="s">
        <v>235</v>
      </c>
      <c r="G126" s="205"/>
      <c r="H126" s="209">
        <v>4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141</v>
      </c>
      <c r="AU126" s="215" t="s">
        <v>90</v>
      </c>
      <c r="AV126" s="11" t="s">
        <v>90</v>
      </c>
      <c r="AW126" s="11" t="s">
        <v>43</v>
      </c>
      <c r="AX126" s="11" t="s">
        <v>88</v>
      </c>
      <c r="AY126" s="215" t="s">
        <v>132</v>
      </c>
    </row>
    <row r="127" spans="2:65" s="1" customFormat="1" ht="16.5" customHeight="1">
      <c r="B127" s="41"/>
      <c r="C127" s="192" t="s">
        <v>236</v>
      </c>
      <c r="D127" s="192" t="s">
        <v>135</v>
      </c>
      <c r="E127" s="193" t="s">
        <v>237</v>
      </c>
      <c r="F127" s="194" t="s">
        <v>238</v>
      </c>
      <c r="G127" s="195" t="s">
        <v>216</v>
      </c>
      <c r="H127" s="196">
        <v>2</v>
      </c>
      <c r="I127" s="197"/>
      <c r="J127" s="198">
        <f>ROUND(I127*H127,2)</f>
        <v>0</v>
      </c>
      <c r="K127" s="194" t="s">
        <v>34</v>
      </c>
      <c r="L127" s="61"/>
      <c r="M127" s="199" t="s">
        <v>34</v>
      </c>
      <c r="N127" s="200" t="s">
        <v>51</v>
      </c>
      <c r="O127" s="42"/>
      <c r="P127" s="201">
        <f>O127*H127</f>
        <v>0</v>
      </c>
      <c r="Q127" s="201">
        <v>5.0000000000000001E-4</v>
      </c>
      <c r="R127" s="201">
        <f>Q127*H127</f>
        <v>1E-3</v>
      </c>
      <c r="S127" s="201">
        <v>0</v>
      </c>
      <c r="T127" s="202">
        <f>S127*H127</f>
        <v>0</v>
      </c>
      <c r="AR127" s="23" t="s">
        <v>189</v>
      </c>
      <c r="AT127" s="23" t="s">
        <v>135</v>
      </c>
      <c r="AU127" s="23" t="s">
        <v>90</v>
      </c>
      <c r="AY127" s="23" t="s">
        <v>132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88</v>
      </c>
      <c r="BK127" s="203">
        <f>ROUND(I127*H127,2)</f>
        <v>0</v>
      </c>
      <c r="BL127" s="23" t="s">
        <v>189</v>
      </c>
      <c r="BM127" s="23" t="s">
        <v>239</v>
      </c>
    </row>
    <row r="128" spans="2:65" s="1" customFormat="1" ht="25.5" customHeight="1">
      <c r="B128" s="41"/>
      <c r="C128" s="192" t="s">
        <v>240</v>
      </c>
      <c r="D128" s="192" t="s">
        <v>135</v>
      </c>
      <c r="E128" s="193" t="s">
        <v>241</v>
      </c>
      <c r="F128" s="194" t="s">
        <v>242</v>
      </c>
      <c r="G128" s="195" t="s">
        <v>154</v>
      </c>
      <c r="H128" s="196">
        <v>6.0999999999999999E-2</v>
      </c>
      <c r="I128" s="197"/>
      <c r="J128" s="198">
        <f>ROUND(I128*H128,2)</f>
        <v>0</v>
      </c>
      <c r="K128" s="194" t="s">
        <v>155</v>
      </c>
      <c r="L128" s="61"/>
      <c r="M128" s="199" t="s">
        <v>34</v>
      </c>
      <c r="N128" s="200" t="s">
        <v>51</v>
      </c>
      <c r="O128" s="4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23" t="s">
        <v>189</v>
      </c>
      <c r="AT128" s="23" t="s">
        <v>135</v>
      </c>
      <c r="AU128" s="23" t="s">
        <v>90</v>
      </c>
      <c r="AY128" s="23" t="s">
        <v>132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88</v>
      </c>
      <c r="BK128" s="203">
        <f>ROUND(I128*H128,2)</f>
        <v>0</v>
      </c>
      <c r="BL128" s="23" t="s">
        <v>189</v>
      </c>
      <c r="BM128" s="23" t="s">
        <v>243</v>
      </c>
    </row>
    <row r="129" spans="2:65" s="1" customFormat="1" ht="16.5" customHeight="1">
      <c r="B129" s="41"/>
      <c r="C129" s="192" t="s">
        <v>244</v>
      </c>
      <c r="D129" s="192" t="s">
        <v>135</v>
      </c>
      <c r="E129" s="193" t="s">
        <v>245</v>
      </c>
      <c r="F129" s="194" t="s">
        <v>246</v>
      </c>
      <c r="G129" s="195" t="s">
        <v>154</v>
      </c>
      <c r="H129" s="196">
        <v>6.0999999999999999E-2</v>
      </c>
      <c r="I129" s="197"/>
      <c r="J129" s="198">
        <f>ROUND(I129*H129,2)</f>
        <v>0</v>
      </c>
      <c r="K129" s="194" t="s">
        <v>155</v>
      </c>
      <c r="L129" s="61"/>
      <c r="M129" s="199" t="s">
        <v>34</v>
      </c>
      <c r="N129" s="200" t="s">
        <v>51</v>
      </c>
      <c r="O129" s="42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189</v>
      </c>
      <c r="AT129" s="23" t="s">
        <v>135</v>
      </c>
      <c r="AU129" s="23" t="s">
        <v>90</v>
      </c>
      <c r="AY129" s="23" t="s">
        <v>132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88</v>
      </c>
      <c r="BK129" s="203">
        <f>ROUND(I129*H129,2)</f>
        <v>0</v>
      </c>
      <c r="BL129" s="23" t="s">
        <v>189</v>
      </c>
      <c r="BM129" s="23" t="s">
        <v>247</v>
      </c>
    </row>
    <row r="130" spans="2:65" s="10" customFormat="1" ht="29.85" customHeight="1">
      <c r="B130" s="176"/>
      <c r="C130" s="177"/>
      <c r="D130" s="178" t="s">
        <v>79</v>
      </c>
      <c r="E130" s="190" t="s">
        <v>248</v>
      </c>
      <c r="F130" s="190" t="s">
        <v>249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SUM(P131:P157)</f>
        <v>0</v>
      </c>
      <c r="Q130" s="184"/>
      <c r="R130" s="185">
        <f>SUM(R131:R157)</f>
        <v>11.312733530000003</v>
      </c>
      <c r="S130" s="184"/>
      <c r="T130" s="186">
        <f>SUM(T131:T157)</f>
        <v>22.676072999999999</v>
      </c>
      <c r="AR130" s="187" t="s">
        <v>90</v>
      </c>
      <c r="AT130" s="188" t="s">
        <v>79</v>
      </c>
      <c r="AU130" s="188" t="s">
        <v>88</v>
      </c>
      <c r="AY130" s="187" t="s">
        <v>132</v>
      </c>
      <c r="BK130" s="189">
        <f>SUM(BK131:BK157)</f>
        <v>0</v>
      </c>
    </row>
    <row r="131" spans="2:65" s="1" customFormat="1" ht="25.5" customHeight="1">
      <c r="B131" s="41"/>
      <c r="C131" s="192" t="s">
        <v>9</v>
      </c>
      <c r="D131" s="192" t="s">
        <v>135</v>
      </c>
      <c r="E131" s="193" t="s">
        <v>250</v>
      </c>
      <c r="F131" s="194" t="s">
        <v>251</v>
      </c>
      <c r="G131" s="195" t="s">
        <v>252</v>
      </c>
      <c r="H131" s="196">
        <v>144.07</v>
      </c>
      <c r="I131" s="197"/>
      <c r="J131" s="198">
        <f>ROUND(I131*H131,2)</f>
        <v>0</v>
      </c>
      <c r="K131" s="194" t="s">
        <v>155</v>
      </c>
      <c r="L131" s="61"/>
      <c r="M131" s="199" t="s">
        <v>34</v>
      </c>
      <c r="N131" s="200" t="s">
        <v>51</v>
      </c>
      <c r="O131" s="42"/>
      <c r="P131" s="201">
        <f>O131*H131</f>
        <v>0</v>
      </c>
      <c r="Q131" s="201">
        <v>0</v>
      </c>
      <c r="R131" s="201">
        <f>Q131*H131</f>
        <v>0</v>
      </c>
      <c r="S131" s="201">
        <v>1E-3</v>
      </c>
      <c r="T131" s="202">
        <f>S131*H131</f>
        <v>0.14407</v>
      </c>
      <c r="AR131" s="23" t="s">
        <v>189</v>
      </c>
      <c r="AT131" s="23" t="s">
        <v>135</v>
      </c>
      <c r="AU131" s="23" t="s">
        <v>90</v>
      </c>
      <c r="AY131" s="23" t="s">
        <v>132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88</v>
      </c>
      <c r="BK131" s="203">
        <f>ROUND(I131*H131,2)</f>
        <v>0</v>
      </c>
      <c r="BL131" s="23" t="s">
        <v>189</v>
      </c>
      <c r="BM131" s="23" t="s">
        <v>253</v>
      </c>
    </row>
    <row r="132" spans="2:65" s="11" customFormat="1" ht="13.5">
      <c r="B132" s="204"/>
      <c r="C132" s="205"/>
      <c r="D132" s="206" t="s">
        <v>141</v>
      </c>
      <c r="E132" s="207" t="s">
        <v>34</v>
      </c>
      <c r="F132" s="208" t="s">
        <v>254</v>
      </c>
      <c r="G132" s="205"/>
      <c r="H132" s="209">
        <v>144.07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141</v>
      </c>
      <c r="AU132" s="215" t="s">
        <v>90</v>
      </c>
      <c r="AV132" s="11" t="s">
        <v>90</v>
      </c>
      <c r="AW132" s="11" t="s">
        <v>43</v>
      </c>
      <c r="AX132" s="11" t="s">
        <v>88</v>
      </c>
      <c r="AY132" s="215" t="s">
        <v>132</v>
      </c>
    </row>
    <row r="133" spans="2:65" s="1" customFormat="1" ht="25.5" customHeight="1">
      <c r="B133" s="41"/>
      <c r="C133" s="192" t="s">
        <v>255</v>
      </c>
      <c r="D133" s="192" t="s">
        <v>135</v>
      </c>
      <c r="E133" s="193" t="s">
        <v>256</v>
      </c>
      <c r="F133" s="194" t="s">
        <v>257</v>
      </c>
      <c r="G133" s="195" t="s">
        <v>138</v>
      </c>
      <c r="H133" s="196">
        <v>1126</v>
      </c>
      <c r="I133" s="197"/>
      <c r="J133" s="198">
        <f>ROUND(I133*H133,2)</f>
        <v>0</v>
      </c>
      <c r="K133" s="194" t="s">
        <v>155</v>
      </c>
      <c r="L133" s="61"/>
      <c r="M133" s="199" t="s">
        <v>34</v>
      </c>
      <c r="N133" s="200" t="s">
        <v>51</v>
      </c>
      <c r="O133" s="42"/>
      <c r="P133" s="201">
        <f>O133*H133</f>
        <v>0</v>
      </c>
      <c r="Q133" s="201">
        <v>0</v>
      </c>
      <c r="R133" s="201">
        <f>Q133*H133</f>
        <v>0</v>
      </c>
      <c r="S133" s="201">
        <v>0.02</v>
      </c>
      <c r="T133" s="202">
        <f>S133*H133</f>
        <v>22.52</v>
      </c>
      <c r="AR133" s="23" t="s">
        <v>189</v>
      </c>
      <c r="AT133" s="23" t="s">
        <v>135</v>
      </c>
      <c r="AU133" s="23" t="s">
        <v>90</v>
      </c>
      <c r="AY133" s="23" t="s">
        <v>132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88</v>
      </c>
      <c r="BK133" s="203">
        <f>ROUND(I133*H133,2)</f>
        <v>0</v>
      </c>
      <c r="BL133" s="23" t="s">
        <v>189</v>
      </c>
      <c r="BM133" s="23" t="s">
        <v>258</v>
      </c>
    </row>
    <row r="134" spans="2:65" s="1" customFormat="1" ht="25.5" customHeight="1">
      <c r="B134" s="41"/>
      <c r="C134" s="192" t="s">
        <v>259</v>
      </c>
      <c r="D134" s="192" t="s">
        <v>135</v>
      </c>
      <c r="E134" s="193" t="s">
        <v>260</v>
      </c>
      <c r="F134" s="194" t="s">
        <v>261</v>
      </c>
      <c r="G134" s="195" t="s">
        <v>138</v>
      </c>
      <c r="H134" s="196">
        <v>1126</v>
      </c>
      <c r="I134" s="197"/>
      <c r="J134" s="198">
        <f>ROUND(I134*H134,2)</f>
        <v>0</v>
      </c>
      <c r="K134" s="194" t="s">
        <v>34</v>
      </c>
      <c r="L134" s="61"/>
      <c r="M134" s="199" t="s">
        <v>34</v>
      </c>
      <c r="N134" s="200" t="s">
        <v>51</v>
      </c>
      <c r="O134" s="42"/>
      <c r="P134" s="201">
        <f>O134*H134</f>
        <v>0</v>
      </c>
      <c r="Q134" s="201">
        <v>4.0000000000000001E-3</v>
      </c>
      <c r="R134" s="201">
        <f>Q134*H134</f>
        <v>4.5040000000000004</v>
      </c>
      <c r="S134" s="201">
        <v>0</v>
      </c>
      <c r="T134" s="202">
        <f>S134*H134</f>
        <v>0</v>
      </c>
      <c r="AR134" s="23" t="s">
        <v>189</v>
      </c>
      <c r="AT134" s="23" t="s">
        <v>135</v>
      </c>
      <c r="AU134" s="23" t="s">
        <v>90</v>
      </c>
      <c r="AY134" s="23" t="s">
        <v>132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88</v>
      </c>
      <c r="BK134" s="203">
        <f>ROUND(I134*H134,2)</f>
        <v>0</v>
      </c>
      <c r="BL134" s="23" t="s">
        <v>189</v>
      </c>
      <c r="BM134" s="23" t="s">
        <v>262</v>
      </c>
    </row>
    <row r="135" spans="2:65" s="1" customFormat="1" ht="16.5" customHeight="1">
      <c r="B135" s="41"/>
      <c r="C135" s="192" t="s">
        <v>263</v>
      </c>
      <c r="D135" s="192" t="s">
        <v>135</v>
      </c>
      <c r="E135" s="193" t="s">
        <v>264</v>
      </c>
      <c r="F135" s="194" t="s">
        <v>265</v>
      </c>
      <c r="G135" s="195" t="s">
        <v>138</v>
      </c>
      <c r="H135" s="196">
        <v>2252</v>
      </c>
      <c r="I135" s="197"/>
      <c r="J135" s="198">
        <f>ROUND(I135*H135,2)</f>
        <v>0</v>
      </c>
      <c r="K135" s="194" t="s">
        <v>34</v>
      </c>
      <c r="L135" s="61"/>
      <c r="M135" s="199" t="s">
        <v>34</v>
      </c>
      <c r="N135" s="200" t="s">
        <v>51</v>
      </c>
      <c r="O135" s="42"/>
      <c r="P135" s="201">
        <f>O135*H135</f>
        <v>0</v>
      </c>
      <c r="Q135" s="201">
        <v>1.0000000000000001E-5</v>
      </c>
      <c r="R135" s="201">
        <f>Q135*H135</f>
        <v>2.2520000000000002E-2</v>
      </c>
      <c r="S135" s="201">
        <v>0</v>
      </c>
      <c r="T135" s="202">
        <f>S135*H135</f>
        <v>0</v>
      </c>
      <c r="AR135" s="23" t="s">
        <v>189</v>
      </c>
      <c r="AT135" s="23" t="s">
        <v>135</v>
      </c>
      <c r="AU135" s="23" t="s">
        <v>90</v>
      </c>
      <c r="AY135" s="23" t="s">
        <v>132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3" t="s">
        <v>88</v>
      </c>
      <c r="BK135" s="203">
        <f>ROUND(I135*H135,2)</f>
        <v>0</v>
      </c>
      <c r="BL135" s="23" t="s">
        <v>189</v>
      </c>
      <c r="BM135" s="23" t="s">
        <v>266</v>
      </c>
    </row>
    <row r="136" spans="2:65" s="11" customFormat="1" ht="13.5">
      <c r="B136" s="204"/>
      <c r="C136" s="205"/>
      <c r="D136" s="206" t="s">
        <v>141</v>
      </c>
      <c r="E136" s="207" t="s">
        <v>34</v>
      </c>
      <c r="F136" s="208" t="s">
        <v>267</v>
      </c>
      <c r="G136" s="205"/>
      <c r="H136" s="209">
        <v>2252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141</v>
      </c>
      <c r="AU136" s="215" t="s">
        <v>90</v>
      </c>
      <c r="AV136" s="11" t="s">
        <v>90</v>
      </c>
      <c r="AW136" s="11" t="s">
        <v>43</v>
      </c>
      <c r="AX136" s="11" t="s">
        <v>88</v>
      </c>
      <c r="AY136" s="215" t="s">
        <v>132</v>
      </c>
    </row>
    <row r="137" spans="2:65" s="1" customFormat="1" ht="16.5" customHeight="1">
      <c r="B137" s="41"/>
      <c r="C137" s="192" t="s">
        <v>268</v>
      </c>
      <c r="D137" s="192" t="s">
        <v>135</v>
      </c>
      <c r="E137" s="193" t="s">
        <v>269</v>
      </c>
      <c r="F137" s="194" t="s">
        <v>270</v>
      </c>
      <c r="G137" s="195" t="s">
        <v>138</v>
      </c>
      <c r="H137" s="196">
        <v>1126</v>
      </c>
      <c r="I137" s="197"/>
      <c r="J137" s="198">
        <f>ROUND(I137*H137,2)</f>
        <v>0</v>
      </c>
      <c r="K137" s="194" t="s">
        <v>34</v>
      </c>
      <c r="L137" s="61"/>
      <c r="M137" s="199" t="s">
        <v>34</v>
      </c>
      <c r="N137" s="200" t="s">
        <v>51</v>
      </c>
      <c r="O137" s="42"/>
      <c r="P137" s="201">
        <f>O137*H137</f>
        <v>0</v>
      </c>
      <c r="Q137" s="201">
        <v>1.0000000000000001E-5</v>
      </c>
      <c r="R137" s="201">
        <f>Q137*H137</f>
        <v>1.1260000000000001E-2</v>
      </c>
      <c r="S137" s="201">
        <v>0</v>
      </c>
      <c r="T137" s="202">
        <f>S137*H137</f>
        <v>0</v>
      </c>
      <c r="AR137" s="23" t="s">
        <v>189</v>
      </c>
      <c r="AT137" s="23" t="s">
        <v>135</v>
      </c>
      <c r="AU137" s="23" t="s">
        <v>90</v>
      </c>
      <c r="AY137" s="23" t="s">
        <v>132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88</v>
      </c>
      <c r="BK137" s="203">
        <f>ROUND(I137*H137,2)</f>
        <v>0</v>
      </c>
      <c r="BL137" s="23" t="s">
        <v>189</v>
      </c>
      <c r="BM137" s="23" t="s">
        <v>271</v>
      </c>
    </row>
    <row r="138" spans="2:65" s="1" customFormat="1" ht="38.25" customHeight="1">
      <c r="B138" s="41"/>
      <c r="C138" s="192" t="s">
        <v>272</v>
      </c>
      <c r="D138" s="192" t="s">
        <v>135</v>
      </c>
      <c r="E138" s="193" t="s">
        <v>273</v>
      </c>
      <c r="F138" s="194" t="s">
        <v>274</v>
      </c>
      <c r="G138" s="195" t="s">
        <v>138</v>
      </c>
      <c r="H138" s="196">
        <v>1126</v>
      </c>
      <c r="I138" s="197"/>
      <c r="J138" s="198">
        <f>ROUND(I138*H138,2)</f>
        <v>0</v>
      </c>
      <c r="K138" s="194" t="s">
        <v>34</v>
      </c>
      <c r="L138" s="61"/>
      <c r="M138" s="199" t="s">
        <v>34</v>
      </c>
      <c r="N138" s="200" t="s">
        <v>51</v>
      </c>
      <c r="O138" s="42"/>
      <c r="P138" s="201">
        <f>O138*H138</f>
        <v>0</v>
      </c>
      <c r="Q138" s="201">
        <v>6.0000000000000001E-3</v>
      </c>
      <c r="R138" s="201">
        <f>Q138*H138</f>
        <v>6.7560000000000002</v>
      </c>
      <c r="S138" s="201">
        <v>0</v>
      </c>
      <c r="T138" s="202">
        <f>S138*H138</f>
        <v>0</v>
      </c>
      <c r="AR138" s="23" t="s">
        <v>189</v>
      </c>
      <c r="AT138" s="23" t="s">
        <v>135</v>
      </c>
      <c r="AU138" s="23" t="s">
        <v>90</v>
      </c>
      <c r="AY138" s="23" t="s">
        <v>132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88</v>
      </c>
      <c r="BK138" s="203">
        <f>ROUND(I138*H138,2)</f>
        <v>0</v>
      </c>
      <c r="BL138" s="23" t="s">
        <v>189</v>
      </c>
      <c r="BM138" s="23" t="s">
        <v>275</v>
      </c>
    </row>
    <row r="139" spans="2:65" s="1" customFormat="1" ht="25.5" customHeight="1">
      <c r="B139" s="41"/>
      <c r="C139" s="192" t="s">
        <v>276</v>
      </c>
      <c r="D139" s="192" t="s">
        <v>135</v>
      </c>
      <c r="E139" s="193" t="s">
        <v>277</v>
      </c>
      <c r="F139" s="194" t="s">
        <v>278</v>
      </c>
      <c r="G139" s="195" t="s">
        <v>279</v>
      </c>
      <c r="H139" s="196">
        <v>1</v>
      </c>
      <c r="I139" s="197"/>
      <c r="J139" s="198">
        <f>ROUND(I139*H139,2)</f>
        <v>0</v>
      </c>
      <c r="K139" s="194" t="s">
        <v>34</v>
      </c>
      <c r="L139" s="61"/>
      <c r="M139" s="199" t="s">
        <v>34</v>
      </c>
      <c r="N139" s="200" t="s">
        <v>51</v>
      </c>
      <c r="O139" s="42"/>
      <c r="P139" s="201">
        <f>O139*H139</f>
        <v>0</v>
      </c>
      <c r="Q139" s="201">
        <v>6.0000000000000001E-3</v>
      </c>
      <c r="R139" s="201">
        <f>Q139*H139</f>
        <v>6.0000000000000001E-3</v>
      </c>
      <c r="S139" s="201">
        <v>0</v>
      </c>
      <c r="T139" s="202">
        <f>S139*H139</f>
        <v>0</v>
      </c>
      <c r="AR139" s="23" t="s">
        <v>189</v>
      </c>
      <c r="AT139" s="23" t="s">
        <v>135</v>
      </c>
      <c r="AU139" s="23" t="s">
        <v>90</v>
      </c>
      <c r="AY139" s="23" t="s">
        <v>132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3" t="s">
        <v>88</v>
      </c>
      <c r="BK139" s="203">
        <f>ROUND(I139*H139,2)</f>
        <v>0</v>
      </c>
      <c r="BL139" s="23" t="s">
        <v>189</v>
      </c>
      <c r="BM139" s="23" t="s">
        <v>280</v>
      </c>
    </row>
    <row r="140" spans="2:65" s="1" customFormat="1" ht="25.5" customHeight="1">
      <c r="B140" s="41"/>
      <c r="C140" s="192" t="s">
        <v>281</v>
      </c>
      <c r="D140" s="192" t="s">
        <v>135</v>
      </c>
      <c r="E140" s="193" t="s">
        <v>282</v>
      </c>
      <c r="F140" s="194" t="s">
        <v>283</v>
      </c>
      <c r="G140" s="195" t="s">
        <v>252</v>
      </c>
      <c r="H140" s="196">
        <v>144.07</v>
      </c>
      <c r="I140" s="197"/>
      <c r="J140" s="198">
        <f>ROUND(I140*H140,2)</f>
        <v>0</v>
      </c>
      <c r="K140" s="194" t="s">
        <v>155</v>
      </c>
      <c r="L140" s="61"/>
      <c r="M140" s="199" t="s">
        <v>34</v>
      </c>
      <c r="N140" s="200" t="s">
        <v>51</v>
      </c>
      <c r="O140" s="42"/>
      <c r="P140" s="201">
        <f>O140*H140</f>
        <v>0</v>
      </c>
      <c r="Q140" s="201">
        <v>5.0000000000000002E-5</v>
      </c>
      <c r="R140" s="201">
        <f>Q140*H140</f>
        <v>7.2034999999999998E-3</v>
      </c>
      <c r="S140" s="201">
        <v>0</v>
      </c>
      <c r="T140" s="202">
        <f>S140*H140</f>
        <v>0</v>
      </c>
      <c r="AR140" s="23" t="s">
        <v>189</v>
      </c>
      <c r="AT140" s="23" t="s">
        <v>135</v>
      </c>
      <c r="AU140" s="23" t="s">
        <v>90</v>
      </c>
      <c r="AY140" s="23" t="s">
        <v>132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88</v>
      </c>
      <c r="BK140" s="203">
        <f>ROUND(I140*H140,2)</f>
        <v>0</v>
      </c>
      <c r="BL140" s="23" t="s">
        <v>189</v>
      </c>
      <c r="BM140" s="23" t="s">
        <v>284</v>
      </c>
    </row>
    <row r="141" spans="2:65" s="11" customFormat="1" ht="13.5">
      <c r="B141" s="204"/>
      <c r="C141" s="205"/>
      <c r="D141" s="206" t="s">
        <v>141</v>
      </c>
      <c r="E141" s="207" t="s">
        <v>34</v>
      </c>
      <c r="F141" s="208" t="s">
        <v>254</v>
      </c>
      <c r="G141" s="205"/>
      <c r="H141" s="209">
        <v>144.07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141</v>
      </c>
      <c r="AU141" s="215" t="s">
        <v>90</v>
      </c>
      <c r="AV141" s="11" t="s">
        <v>90</v>
      </c>
      <c r="AW141" s="11" t="s">
        <v>43</v>
      </c>
      <c r="AX141" s="11" t="s">
        <v>88</v>
      </c>
      <c r="AY141" s="215" t="s">
        <v>132</v>
      </c>
    </row>
    <row r="142" spans="2:65" s="1" customFormat="1" ht="16.5" customHeight="1">
      <c r="B142" s="41"/>
      <c r="C142" s="229" t="s">
        <v>285</v>
      </c>
      <c r="D142" s="229" t="s">
        <v>286</v>
      </c>
      <c r="E142" s="230" t="s">
        <v>287</v>
      </c>
      <c r="F142" s="231" t="s">
        <v>288</v>
      </c>
      <c r="G142" s="232" t="s">
        <v>252</v>
      </c>
      <c r="H142" s="233">
        <v>15.127000000000001</v>
      </c>
      <c r="I142" s="234"/>
      <c r="J142" s="235">
        <f>ROUND(I142*H142,2)</f>
        <v>0</v>
      </c>
      <c r="K142" s="231" t="s">
        <v>34</v>
      </c>
      <c r="L142" s="236"/>
      <c r="M142" s="237" t="s">
        <v>34</v>
      </c>
      <c r="N142" s="238" t="s">
        <v>51</v>
      </c>
      <c r="O142" s="42"/>
      <c r="P142" s="201">
        <f>O142*H142</f>
        <v>0</v>
      </c>
      <c r="Q142" s="201">
        <v>2.0000000000000001E-4</v>
      </c>
      <c r="R142" s="201">
        <f>Q142*H142</f>
        <v>3.0254000000000001E-3</v>
      </c>
      <c r="S142" s="201">
        <v>0</v>
      </c>
      <c r="T142" s="202">
        <f>S142*H142</f>
        <v>0</v>
      </c>
      <c r="AR142" s="23" t="s">
        <v>289</v>
      </c>
      <c r="AT142" s="23" t="s">
        <v>286</v>
      </c>
      <c r="AU142" s="23" t="s">
        <v>90</v>
      </c>
      <c r="AY142" s="23" t="s">
        <v>132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3" t="s">
        <v>88</v>
      </c>
      <c r="BK142" s="203">
        <f>ROUND(I142*H142,2)</f>
        <v>0</v>
      </c>
      <c r="BL142" s="23" t="s">
        <v>189</v>
      </c>
      <c r="BM142" s="23" t="s">
        <v>290</v>
      </c>
    </row>
    <row r="143" spans="2:65" s="13" customFormat="1" ht="13.5">
      <c r="B143" s="239"/>
      <c r="C143" s="240"/>
      <c r="D143" s="206" t="s">
        <v>141</v>
      </c>
      <c r="E143" s="241" t="s">
        <v>34</v>
      </c>
      <c r="F143" s="242" t="s">
        <v>291</v>
      </c>
      <c r="G143" s="240"/>
      <c r="H143" s="241" t="s">
        <v>34</v>
      </c>
      <c r="I143" s="243"/>
      <c r="J143" s="240"/>
      <c r="K143" s="240"/>
      <c r="L143" s="244"/>
      <c r="M143" s="245"/>
      <c r="N143" s="246"/>
      <c r="O143" s="246"/>
      <c r="P143" s="246"/>
      <c r="Q143" s="246"/>
      <c r="R143" s="246"/>
      <c r="S143" s="246"/>
      <c r="T143" s="247"/>
      <c r="AT143" s="248" t="s">
        <v>141</v>
      </c>
      <c r="AU143" s="248" t="s">
        <v>90</v>
      </c>
      <c r="AV143" s="13" t="s">
        <v>88</v>
      </c>
      <c r="AW143" s="13" t="s">
        <v>43</v>
      </c>
      <c r="AX143" s="13" t="s">
        <v>80</v>
      </c>
      <c r="AY143" s="248" t="s">
        <v>132</v>
      </c>
    </row>
    <row r="144" spans="2:65" s="11" customFormat="1" ht="13.5">
      <c r="B144" s="204"/>
      <c r="C144" s="205"/>
      <c r="D144" s="206" t="s">
        <v>141</v>
      </c>
      <c r="E144" s="207" t="s">
        <v>34</v>
      </c>
      <c r="F144" s="208" t="s">
        <v>292</v>
      </c>
      <c r="G144" s="205"/>
      <c r="H144" s="209">
        <v>14.407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141</v>
      </c>
      <c r="AU144" s="215" t="s">
        <v>90</v>
      </c>
      <c r="AV144" s="11" t="s">
        <v>90</v>
      </c>
      <c r="AW144" s="11" t="s">
        <v>43</v>
      </c>
      <c r="AX144" s="11" t="s">
        <v>88</v>
      </c>
      <c r="AY144" s="215" t="s">
        <v>132</v>
      </c>
    </row>
    <row r="145" spans="2:65" s="11" customFormat="1" ht="13.5">
      <c r="B145" s="204"/>
      <c r="C145" s="205"/>
      <c r="D145" s="206" t="s">
        <v>141</v>
      </c>
      <c r="E145" s="205"/>
      <c r="F145" s="208" t="s">
        <v>293</v>
      </c>
      <c r="G145" s="205"/>
      <c r="H145" s="209">
        <v>15.127000000000001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141</v>
      </c>
      <c r="AU145" s="215" t="s">
        <v>90</v>
      </c>
      <c r="AV145" s="11" t="s">
        <v>90</v>
      </c>
      <c r="AW145" s="11" t="s">
        <v>6</v>
      </c>
      <c r="AX145" s="11" t="s">
        <v>88</v>
      </c>
      <c r="AY145" s="215" t="s">
        <v>132</v>
      </c>
    </row>
    <row r="146" spans="2:65" s="1" customFormat="1" ht="16.5" customHeight="1">
      <c r="B146" s="41"/>
      <c r="C146" s="192" t="s">
        <v>294</v>
      </c>
      <c r="D146" s="192" t="s">
        <v>135</v>
      </c>
      <c r="E146" s="193" t="s">
        <v>295</v>
      </c>
      <c r="F146" s="194" t="s">
        <v>296</v>
      </c>
      <c r="G146" s="195" t="s">
        <v>252</v>
      </c>
      <c r="H146" s="196">
        <v>12.003</v>
      </c>
      <c r="I146" s="197"/>
      <c r="J146" s="198">
        <f>ROUND(I146*H146,2)</f>
        <v>0</v>
      </c>
      <c r="K146" s="194" t="s">
        <v>167</v>
      </c>
      <c r="L146" s="61"/>
      <c r="M146" s="199" t="s">
        <v>34</v>
      </c>
      <c r="N146" s="200" t="s">
        <v>51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1E-3</v>
      </c>
      <c r="T146" s="202">
        <f>S146*H146</f>
        <v>1.2003E-2</v>
      </c>
      <c r="AR146" s="23" t="s">
        <v>189</v>
      </c>
      <c r="AT146" s="23" t="s">
        <v>135</v>
      </c>
      <c r="AU146" s="23" t="s">
        <v>90</v>
      </c>
      <c r="AY146" s="23" t="s">
        <v>132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88</v>
      </c>
      <c r="BK146" s="203">
        <f>ROUND(I146*H146,2)</f>
        <v>0</v>
      </c>
      <c r="BL146" s="23" t="s">
        <v>189</v>
      </c>
      <c r="BM146" s="23" t="s">
        <v>297</v>
      </c>
    </row>
    <row r="147" spans="2:65" s="11" customFormat="1" ht="13.5">
      <c r="B147" s="204"/>
      <c r="C147" s="205"/>
      <c r="D147" s="206" t="s">
        <v>141</v>
      </c>
      <c r="E147" s="207" t="s">
        <v>34</v>
      </c>
      <c r="F147" s="208" t="s">
        <v>298</v>
      </c>
      <c r="G147" s="205"/>
      <c r="H147" s="209">
        <v>2.08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141</v>
      </c>
      <c r="AU147" s="215" t="s">
        <v>90</v>
      </c>
      <c r="AV147" s="11" t="s">
        <v>90</v>
      </c>
      <c r="AW147" s="11" t="s">
        <v>43</v>
      </c>
      <c r="AX147" s="11" t="s">
        <v>80</v>
      </c>
      <c r="AY147" s="215" t="s">
        <v>132</v>
      </c>
    </row>
    <row r="148" spans="2:65" s="11" customFormat="1" ht="13.5">
      <c r="B148" s="204"/>
      <c r="C148" s="205"/>
      <c r="D148" s="206" t="s">
        <v>141</v>
      </c>
      <c r="E148" s="207" t="s">
        <v>34</v>
      </c>
      <c r="F148" s="208" t="s">
        <v>299</v>
      </c>
      <c r="G148" s="205"/>
      <c r="H148" s="209">
        <v>2.96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141</v>
      </c>
      <c r="AU148" s="215" t="s">
        <v>90</v>
      </c>
      <c r="AV148" s="11" t="s">
        <v>90</v>
      </c>
      <c r="AW148" s="11" t="s">
        <v>43</v>
      </c>
      <c r="AX148" s="11" t="s">
        <v>80</v>
      </c>
      <c r="AY148" s="215" t="s">
        <v>132</v>
      </c>
    </row>
    <row r="149" spans="2:65" s="11" customFormat="1" ht="13.5">
      <c r="B149" s="204"/>
      <c r="C149" s="205"/>
      <c r="D149" s="206" t="s">
        <v>141</v>
      </c>
      <c r="E149" s="207" t="s">
        <v>34</v>
      </c>
      <c r="F149" s="208" t="s">
        <v>300</v>
      </c>
      <c r="G149" s="205"/>
      <c r="H149" s="209">
        <v>6.9630000000000001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141</v>
      </c>
      <c r="AU149" s="215" t="s">
        <v>90</v>
      </c>
      <c r="AV149" s="11" t="s">
        <v>90</v>
      </c>
      <c r="AW149" s="11" t="s">
        <v>43</v>
      </c>
      <c r="AX149" s="11" t="s">
        <v>80</v>
      </c>
      <c r="AY149" s="215" t="s">
        <v>132</v>
      </c>
    </row>
    <row r="150" spans="2:65" s="12" customFormat="1" ht="13.5">
      <c r="B150" s="216"/>
      <c r="C150" s="217"/>
      <c r="D150" s="206" t="s">
        <v>141</v>
      </c>
      <c r="E150" s="218" t="s">
        <v>34</v>
      </c>
      <c r="F150" s="219" t="s">
        <v>149</v>
      </c>
      <c r="G150" s="217"/>
      <c r="H150" s="220">
        <v>12.003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141</v>
      </c>
      <c r="AU150" s="226" t="s">
        <v>90</v>
      </c>
      <c r="AV150" s="12" t="s">
        <v>139</v>
      </c>
      <c r="AW150" s="12" t="s">
        <v>43</v>
      </c>
      <c r="AX150" s="12" t="s">
        <v>88</v>
      </c>
      <c r="AY150" s="226" t="s">
        <v>132</v>
      </c>
    </row>
    <row r="151" spans="2:65" s="1" customFormat="1" ht="16.5" customHeight="1">
      <c r="B151" s="41"/>
      <c r="C151" s="192" t="s">
        <v>301</v>
      </c>
      <c r="D151" s="192" t="s">
        <v>135</v>
      </c>
      <c r="E151" s="193" t="s">
        <v>302</v>
      </c>
      <c r="F151" s="194" t="s">
        <v>303</v>
      </c>
      <c r="G151" s="195" t="s">
        <v>252</v>
      </c>
      <c r="H151" s="196">
        <v>12.003</v>
      </c>
      <c r="I151" s="197"/>
      <c r="J151" s="198">
        <f>ROUND(I151*H151,2)</f>
        <v>0</v>
      </c>
      <c r="K151" s="194" t="s">
        <v>155</v>
      </c>
      <c r="L151" s="61"/>
      <c r="M151" s="199" t="s">
        <v>34</v>
      </c>
      <c r="N151" s="200" t="s">
        <v>51</v>
      </c>
      <c r="O151" s="42"/>
      <c r="P151" s="201">
        <f>O151*H151</f>
        <v>0</v>
      </c>
      <c r="Q151" s="201">
        <v>4.0000000000000003E-5</v>
      </c>
      <c r="R151" s="201">
        <f>Q151*H151</f>
        <v>4.8012000000000006E-4</v>
      </c>
      <c r="S151" s="201">
        <v>0</v>
      </c>
      <c r="T151" s="202">
        <f>S151*H151</f>
        <v>0</v>
      </c>
      <c r="AR151" s="23" t="s">
        <v>189</v>
      </c>
      <c r="AT151" s="23" t="s">
        <v>135</v>
      </c>
      <c r="AU151" s="23" t="s">
        <v>90</v>
      </c>
      <c r="AY151" s="23" t="s">
        <v>132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3" t="s">
        <v>88</v>
      </c>
      <c r="BK151" s="203">
        <f>ROUND(I151*H151,2)</f>
        <v>0</v>
      </c>
      <c r="BL151" s="23" t="s">
        <v>189</v>
      </c>
      <c r="BM151" s="23" t="s">
        <v>304</v>
      </c>
    </row>
    <row r="152" spans="2:65" s="11" customFormat="1" ht="13.5">
      <c r="B152" s="204"/>
      <c r="C152" s="205"/>
      <c r="D152" s="206" t="s">
        <v>141</v>
      </c>
      <c r="E152" s="207" t="s">
        <v>34</v>
      </c>
      <c r="F152" s="208" t="s">
        <v>305</v>
      </c>
      <c r="G152" s="205"/>
      <c r="H152" s="209">
        <v>12.003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141</v>
      </c>
      <c r="AU152" s="215" t="s">
        <v>90</v>
      </c>
      <c r="AV152" s="11" t="s">
        <v>90</v>
      </c>
      <c r="AW152" s="11" t="s">
        <v>43</v>
      </c>
      <c r="AX152" s="11" t="s">
        <v>88</v>
      </c>
      <c r="AY152" s="215" t="s">
        <v>132</v>
      </c>
    </row>
    <row r="153" spans="2:65" s="1" customFormat="1" ht="16.5" customHeight="1">
      <c r="B153" s="41"/>
      <c r="C153" s="229" t="s">
        <v>289</v>
      </c>
      <c r="D153" s="229" t="s">
        <v>286</v>
      </c>
      <c r="E153" s="230" t="s">
        <v>306</v>
      </c>
      <c r="F153" s="231" t="s">
        <v>307</v>
      </c>
      <c r="G153" s="232" t="s">
        <v>252</v>
      </c>
      <c r="H153" s="233">
        <v>13.202999999999999</v>
      </c>
      <c r="I153" s="234"/>
      <c r="J153" s="235">
        <f>ROUND(I153*H153,2)</f>
        <v>0</v>
      </c>
      <c r="K153" s="231" t="s">
        <v>34</v>
      </c>
      <c r="L153" s="236"/>
      <c r="M153" s="237" t="s">
        <v>34</v>
      </c>
      <c r="N153" s="238" t="s">
        <v>51</v>
      </c>
      <c r="O153" s="42"/>
      <c r="P153" s="201">
        <f>O153*H153</f>
        <v>0</v>
      </c>
      <c r="Q153" s="201">
        <v>1.7000000000000001E-4</v>
      </c>
      <c r="R153" s="201">
        <f>Q153*H153</f>
        <v>2.2445099999999999E-3</v>
      </c>
      <c r="S153" s="201">
        <v>0</v>
      </c>
      <c r="T153" s="202">
        <f>S153*H153</f>
        <v>0</v>
      </c>
      <c r="AR153" s="23" t="s">
        <v>289</v>
      </c>
      <c r="AT153" s="23" t="s">
        <v>286</v>
      </c>
      <c r="AU153" s="23" t="s">
        <v>90</v>
      </c>
      <c r="AY153" s="23" t="s">
        <v>132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3" t="s">
        <v>88</v>
      </c>
      <c r="BK153" s="203">
        <f>ROUND(I153*H153,2)</f>
        <v>0</v>
      </c>
      <c r="BL153" s="23" t="s">
        <v>189</v>
      </c>
      <c r="BM153" s="23" t="s">
        <v>308</v>
      </c>
    </row>
    <row r="154" spans="2:65" s="11" customFormat="1" ht="13.5">
      <c r="B154" s="204"/>
      <c r="C154" s="205"/>
      <c r="D154" s="206" t="s">
        <v>141</v>
      </c>
      <c r="E154" s="207" t="s">
        <v>34</v>
      </c>
      <c r="F154" s="208" t="s">
        <v>305</v>
      </c>
      <c r="G154" s="205"/>
      <c r="H154" s="209">
        <v>12.003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141</v>
      </c>
      <c r="AU154" s="215" t="s">
        <v>90</v>
      </c>
      <c r="AV154" s="11" t="s">
        <v>90</v>
      </c>
      <c r="AW154" s="11" t="s">
        <v>43</v>
      </c>
      <c r="AX154" s="11" t="s">
        <v>88</v>
      </c>
      <c r="AY154" s="215" t="s">
        <v>132</v>
      </c>
    </row>
    <row r="155" spans="2:65" s="11" customFormat="1" ht="13.5">
      <c r="B155" s="204"/>
      <c r="C155" s="205"/>
      <c r="D155" s="206" t="s">
        <v>141</v>
      </c>
      <c r="E155" s="205"/>
      <c r="F155" s="208" t="s">
        <v>309</v>
      </c>
      <c r="G155" s="205"/>
      <c r="H155" s="209">
        <v>13.202999999999999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141</v>
      </c>
      <c r="AU155" s="215" t="s">
        <v>90</v>
      </c>
      <c r="AV155" s="11" t="s">
        <v>90</v>
      </c>
      <c r="AW155" s="11" t="s">
        <v>6</v>
      </c>
      <c r="AX155" s="11" t="s">
        <v>88</v>
      </c>
      <c r="AY155" s="215" t="s">
        <v>132</v>
      </c>
    </row>
    <row r="156" spans="2:65" s="1" customFormat="1" ht="25.5" customHeight="1">
      <c r="B156" s="41"/>
      <c r="C156" s="192" t="s">
        <v>310</v>
      </c>
      <c r="D156" s="192" t="s">
        <v>135</v>
      </c>
      <c r="E156" s="193" t="s">
        <v>311</v>
      </c>
      <c r="F156" s="194" t="s">
        <v>312</v>
      </c>
      <c r="G156" s="195" t="s">
        <v>154</v>
      </c>
      <c r="H156" s="196">
        <v>11.313000000000001</v>
      </c>
      <c r="I156" s="197"/>
      <c r="J156" s="198">
        <f>ROUND(I156*H156,2)</f>
        <v>0</v>
      </c>
      <c r="K156" s="194" t="s">
        <v>155</v>
      </c>
      <c r="L156" s="61"/>
      <c r="M156" s="199" t="s">
        <v>34</v>
      </c>
      <c r="N156" s="200" t="s">
        <v>51</v>
      </c>
      <c r="O156" s="4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3" t="s">
        <v>189</v>
      </c>
      <c r="AT156" s="23" t="s">
        <v>135</v>
      </c>
      <c r="AU156" s="23" t="s">
        <v>90</v>
      </c>
      <c r="AY156" s="23" t="s">
        <v>132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3" t="s">
        <v>88</v>
      </c>
      <c r="BK156" s="203">
        <f>ROUND(I156*H156,2)</f>
        <v>0</v>
      </c>
      <c r="BL156" s="23" t="s">
        <v>189</v>
      </c>
      <c r="BM156" s="23" t="s">
        <v>313</v>
      </c>
    </row>
    <row r="157" spans="2:65" s="1" customFormat="1" ht="16.5" customHeight="1">
      <c r="B157" s="41"/>
      <c r="C157" s="192" t="s">
        <v>314</v>
      </c>
      <c r="D157" s="192" t="s">
        <v>135</v>
      </c>
      <c r="E157" s="193" t="s">
        <v>315</v>
      </c>
      <c r="F157" s="194" t="s">
        <v>316</v>
      </c>
      <c r="G157" s="195" t="s">
        <v>154</v>
      </c>
      <c r="H157" s="196">
        <v>11.313000000000001</v>
      </c>
      <c r="I157" s="197"/>
      <c r="J157" s="198">
        <f>ROUND(I157*H157,2)</f>
        <v>0</v>
      </c>
      <c r="K157" s="194" t="s">
        <v>155</v>
      </c>
      <c r="L157" s="61"/>
      <c r="M157" s="199" t="s">
        <v>34</v>
      </c>
      <c r="N157" s="249" t="s">
        <v>51</v>
      </c>
      <c r="O157" s="250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AR157" s="23" t="s">
        <v>189</v>
      </c>
      <c r="AT157" s="23" t="s">
        <v>135</v>
      </c>
      <c r="AU157" s="23" t="s">
        <v>90</v>
      </c>
      <c r="AY157" s="23" t="s">
        <v>132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88</v>
      </c>
      <c r="BK157" s="203">
        <f>ROUND(I157*H157,2)</f>
        <v>0</v>
      </c>
      <c r="BL157" s="23" t="s">
        <v>189</v>
      </c>
      <c r="BM157" s="23" t="s">
        <v>317</v>
      </c>
    </row>
    <row r="158" spans="2:65" s="1" customFormat="1" ht="6.95" customHeight="1">
      <c r="B158" s="56"/>
      <c r="C158" s="57"/>
      <c r="D158" s="57"/>
      <c r="E158" s="57"/>
      <c r="F158" s="57"/>
      <c r="G158" s="57"/>
      <c r="H158" s="57"/>
      <c r="I158" s="139"/>
      <c r="J158" s="57"/>
      <c r="K158" s="57"/>
      <c r="L158" s="61"/>
    </row>
  </sheetData>
  <sheetProtection algorithmName="SHA-512" hashValue="zx0hW33ttVFG6O4ZCVQoReOqjdvHsKzO4kOdP2rNpvq1tWpPaQQtq0PfCro3A3/xSJw7USuQL9DLcKrHcjVQYw==" saltValue="2JjZxAgZ8E/y4YGNujcNXlaOst7hEN8DJxa0dI+tPj7qqI7MkPoiPGvSpJ0l4XK3J9oD1ptzkLUi347IEwJb0w==" spinCount="100000" sheet="1" objects="1" scenarios="1" formatColumns="0" formatRows="0" autoFilter="0"/>
  <autoFilter ref="C83:K157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9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2"/>
      <c r="C1" s="112"/>
      <c r="D1" s="113" t="s">
        <v>1</v>
      </c>
      <c r="E1" s="112"/>
      <c r="F1" s="114" t="s">
        <v>94</v>
      </c>
      <c r="G1" s="380" t="s">
        <v>95</v>
      </c>
      <c r="H1" s="380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23" t="s">
        <v>93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90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>
      <c r="B7" s="27"/>
      <c r="C7" s="28"/>
      <c r="D7" s="28"/>
      <c r="E7" s="372" t="str">
        <f>'Rekapitulace stavby'!K6</f>
        <v>Výměna sportovní podlahy ve sportovní hale ZŠ Dobiášova</v>
      </c>
      <c r="F7" s="373"/>
      <c r="G7" s="373"/>
      <c r="H7" s="373"/>
      <c r="I7" s="117"/>
      <c r="J7" s="28"/>
      <c r="K7" s="30"/>
    </row>
    <row r="8" spans="1:70" s="1" customFormat="1" ht="15">
      <c r="B8" s="41"/>
      <c r="C8" s="42"/>
      <c r="D8" s="36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74" t="s">
        <v>318</v>
      </c>
      <c r="F9" s="375"/>
      <c r="G9" s="375"/>
      <c r="H9" s="375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6" t="s">
        <v>20</v>
      </c>
      <c r="E11" s="42"/>
      <c r="F11" s="34" t="s">
        <v>34</v>
      </c>
      <c r="G11" s="42"/>
      <c r="H11" s="42"/>
      <c r="I11" s="119" t="s">
        <v>22</v>
      </c>
      <c r="J11" s="34" t="s">
        <v>34</v>
      </c>
      <c r="K11" s="45"/>
    </row>
    <row r="12" spans="1:70" s="1" customFormat="1" ht="14.45" customHeight="1">
      <c r="B12" s="41"/>
      <c r="C12" s="42"/>
      <c r="D12" s="36" t="s">
        <v>24</v>
      </c>
      <c r="E12" s="42"/>
      <c r="F12" s="34" t="s">
        <v>25</v>
      </c>
      <c r="G12" s="42"/>
      <c r="H12" s="42"/>
      <c r="I12" s="119" t="s">
        <v>26</v>
      </c>
      <c r="J12" s="120" t="str">
        <f>'Rekapitulace stavby'!AN8</f>
        <v>20. 1. 2018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6" t="s">
        <v>32</v>
      </c>
      <c r="E14" s="42"/>
      <c r="F14" s="42"/>
      <c r="G14" s="42"/>
      <c r="H14" s="42"/>
      <c r="I14" s="119" t="s">
        <v>33</v>
      </c>
      <c r="J14" s="34" t="s">
        <v>34</v>
      </c>
      <c r="K14" s="45"/>
    </row>
    <row r="15" spans="1:70" s="1" customFormat="1" ht="18" customHeight="1">
      <c r="B15" s="41"/>
      <c r="C15" s="42"/>
      <c r="D15" s="42"/>
      <c r="E15" s="34" t="s">
        <v>35</v>
      </c>
      <c r="F15" s="42"/>
      <c r="G15" s="42"/>
      <c r="H15" s="42"/>
      <c r="I15" s="119" t="s">
        <v>36</v>
      </c>
      <c r="J15" s="34" t="s">
        <v>34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6" t="s">
        <v>37</v>
      </c>
      <c r="E17" s="42"/>
      <c r="F17" s="42"/>
      <c r="G17" s="42"/>
      <c r="H17" s="42"/>
      <c r="I17" s="119" t="s">
        <v>33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36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6" t="s">
        <v>39</v>
      </c>
      <c r="E20" s="42"/>
      <c r="F20" s="42"/>
      <c r="G20" s="42"/>
      <c r="H20" s="42"/>
      <c r="I20" s="119" t="s">
        <v>33</v>
      </c>
      <c r="J20" s="34" t="s">
        <v>40</v>
      </c>
      <c r="K20" s="45"/>
    </row>
    <row r="21" spans="2:11" s="1" customFormat="1" ht="18" customHeight="1">
      <c r="B21" s="41"/>
      <c r="C21" s="42"/>
      <c r="D21" s="42"/>
      <c r="E21" s="34" t="s">
        <v>41</v>
      </c>
      <c r="F21" s="42"/>
      <c r="G21" s="42"/>
      <c r="H21" s="42"/>
      <c r="I21" s="119" t="s">
        <v>36</v>
      </c>
      <c r="J21" s="34" t="s">
        <v>42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6" t="s">
        <v>44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41" t="s">
        <v>102</v>
      </c>
      <c r="F24" s="341"/>
      <c r="G24" s="341"/>
      <c r="H24" s="34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46</v>
      </c>
      <c r="E27" s="42"/>
      <c r="F27" s="42"/>
      <c r="G27" s="42"/>
      <c r="H27" s="42"/>
      <c r="I27" s="118"/>
      <c r="J27" s="128">
        <f>ROUND(J81,2)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48</v>
      </c>
      <c r="G29" s="42"/>
      <c r="H29" s="42"/>
      <c r="I29" s="129" t="s">
        <v>47</v>
      </c>
      <c r="J29" s="46" t="s">
        <v>49</v>
      </c>
      <c r="K29" s="45"/>
    </row>
    <row r="30" spans="2:11" s="1" customFormat="1" ht="14.45" customHeight="1">
      <c r="B30" s="41"/>
      <c r="C30" s="42"/>
      <c r="D30" s="49" t="s">
        <v>50</v>
      </c>
      <c r="E30" s="49" t="s">
        <v>51</v>
      </c>
      <c r="F30" s="130">
        <f>ROUND(SUM(BE81:BE138), 2)</f>
        <v>0</v>
      </c>
      <c r="G30" s="42"/>
      <c r="H30" s="42"/>
      <c r="I30" s="131">
        <v>0.21</v>
      </c>
      <c r="J30" s="130">
        <f>ROUND(ROUND((SUM(BE81:BE138)),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52</v>
      </c>
      <c r="F31" s="130">
        <f>ROUND(SUM(BF81:BF138), 2)</f>
        <v>0</v>
      </c>
      <c r="G31" s="42"/>
      <c r="H31" s="42"/>
      <c r="I31" s="131">
        <v>0.15</v>
      </c>
      <c r="J31" s="130">
        <f>ROUND(ROUND((SUM(BF81:BF138)),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53</v>
      </c>
      <c r="F32" s="130">
        <f>ROUND(SUM(BG81:BG138),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54</v>
      </c>
      <c r="F33" s="130">
        <f>ROUND(SUM(BH81:BH138),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55</v>
      </c>
      <c r="F34" s="130">
        <f>ROUND(SUM(BI81:BI138),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56</v>
      </c>
      <c r="E36" s="79"/>
      <c r="F36" s="79"/>
      <c r="G36" s="134" t="s">
        <v>57</v>
      </c>
      <c r="H36" s="135" t="s">
        <v>58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29" t="s">
        <v>103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2" t="str">
        <f>E7</f>
        <v>Výměna sportovní podlahy ve sportovní hale ZŠ Dobiášova</v>
      </c>
      <c r="F45" s="373"/>
      <c r="G45" s="373"/>
      <c r="H45" s="373"/>
      <c r="I45" s="118"/>
      <c r="J45" s="42"/>
      <c r="K45" s="45"/>
    </row>
    <row r="46" spans="2:11" s="1" customFormat="1" ht="14.45" customHeight="1">
      <c r="B46" s="41"/>
      <c r="C46" s="36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74" t="str">
        <f>E9</f>
        <v>D1.01.100b - Architektonické a stavební řešení - podhled a obklady</v>
      </c>
      <c r="F47" s="375"/>
      <c r="G47" s="375"/>
      <c r="H47" s="375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6" t="s">
        <v>24</v>
      </c>
      <c r="D49" s="42"/>
      <c r="E49" s="42"/>
      <c r="F49" s="34" t="str">
        <f>F12</f>
        <v xml:space="preserve">Liberec </v>
      </c>
      <c r="G49" s="42"/>
      <c r="H49" s="42"/>
      <c r="I49" s="119" t="s">
        <v>26</v>
      </c>
      <c r="J49" s="120" t="str">
        <f>IF(J12="","",J12)</f>
        <v>20. 1. 2018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6" t="s">
        <v>32</v>
      </c>
      <c r="D51" s="42"/>
      <c r="E51" s="42"/>
      <c r="F51" s="34" t="str">
        <f>E15</f>
        <v xml:space="preserve">Statutární město Liberec </v>
      </c>
      <c r="G51" s="42"/>
      <c r="H51" s="42"/>
      <c r="I51" s="119" t="s">
        <v>39</v>
      </c>
      <c r="J51" s="341" t="str">
        <f>E21</f>
        <v>STORING spol. s r.o. Žitavská 727/16 LBC</v>
      </c>
      <c r="K51" s="45"/>
    </row>
    <row r="52" spans="2:47" s="1" customFormat="1" ht="14.45" customHeight="1">
      <c r="B52" s="41"/>
      <c r="C52" s="36" t="s">
        <v>37</v>
      </c>
      <c r="D52" s="42"/>
      <c r="E52" s="42"/>
      <c r="F52" s="34" t="str">
        <f>IF(E18="","",E18)</f>
        <v/>
      </c>
      <c r="G52" s="42"/>
      <c r="H52" s="42"/>
      <c r="I52" s="118"/>
      <c r="J52" s="376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104</v>
      </c>
      <c r="D54" s="132"/>
      <c r="E54" s="132"/>
      <c r="F54" s="132"/>
      <c r="G54" s="132"/>
      <c r="H54" s="132"/>
      <c r="I54" s="145"/>
      <c r="J54" s="146" t="s">
        <v>105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106</v>
      </c>
      <c r="D56" s="42"/>
      <c r="E56" s="42"/>
      <c r="F56" s="42"/>
      <c r="G56" s="42"/>
      <c r="H56" s="42"/>
      <c r="I56" s="118"/>
      <c r="J56" s="128">
        <f>J81</f>
        <v>0</v>
      </c>
      <c r="K56" s="45"/>
      <c r="AU56" s="23" t="s">
        <v>107</v>
      </c>
    </row>
    <row r="57" spans="2:47" s="7" customFormat="1" ht="24.95" customHeight="1">
      <c r="B57" s="149"/>
      <c r="C57" s="150"/>
      <c r="D57" s="151" t="s">
        <v>108</v>
      </c>
      <c r="E57" s="152"/>
      <c r="F57" s="152"/>
      <c r="G57" s="152"/>
      <c r="H57" s="152"/>
      <c r="I57" s="153"/>
      <c r="J57" s="154">
        <f>J82</f>
        <v>0</v>
      </c>
      <c r="K57" s="155"/>
    </row>
    <row r="58" spans="2:47" s="8" customFormat="1" ht="19.899999999999999" customHeight="1">
      <c r="B58" s="156"/>
      <c r="C58" s="157"/>
      <c r="D58" s="158" t="s">
        <v>109</v>
      </c>
      <c r="E58" s="159"/>
      <c r="F58" s="159"/>
      <c r="G58" s="159"/>
      <c r="H58" s="159"/>
      <c r="I58" s="160"/>
      <c r="J58" s="161">
        <f>J83</f>
        <v>0</v>
      </c>
      <c r="K58" s="162"/>
    </row>
    <row r="59" spans="2:47" s="7" customFormat="1" ht="24.95" customHeight="1">
      <c r="B59" s="149"/>
      <c r="C59" s="150"/>
      <c r="D59" s="151" t="s">
        <v>112</v>
      </c>
      <c r="E59" s="152"/>
      <c r="F59" s="152"/>
      <c r="G59" s="152"/>
      <c r="H59" s="152"/>
      <c r="I59" s="153"/>
      <c r="J59" s="154">
        <f>J95</f>
        <v>0</v>
      </c>
      <c r="K59" s="155"/>
    </row>
    <row r="60" spans="2:47" s="8" customFormat="1" ht="19.899999999999999" customHeight="1">
      <c r="B60" s="156"/>
      <c r="C60" s="157"/>
      <c r="D60" s="158" t="s">
        <v>319</v>
      </c>
      <c r="E60" s="159"/>
      <c r="F60" s="159"/>
      <c r="G60" s="159"/>
      <c r="H60" s="159"/>
      <c r="I60" s="160"/>
      <c r="J60" s="161">
        <f>J96</f>
        <v>0</v>
      </c>
      <c r="K60" s="162"/>
    </row>
    <row r="61" spans="2:47" s="8" customFormat="1" ht="19.899999999999999" customHeight="1">
      <c r="B61" s="156"/>
      <c r="C61" s="157"/>
      <c r="D61" s="158" t="s">
        <v>320</v>
      </c>
      <c r="E61" s="159"/>
      <c r="F61" s="159"/>
      <c r="G61" s="159"/>
      <c r="H61" s="159"/>
      <c r="I61" s="160"/>
      <c r="J61" s="161">
        <f>J130</f>
        <v>0</v>
      </c>
      <c r="K61" s="162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18"/>
      <c r="J62" s="42"/>
      <c r="K62" s="45"/>
    </row>
    <row r="63" spans="2:47" s="1" customFormat="1" ht="6.95" customHeight="1">
      <c r="B63" s="56"/>
      <c r="C63" s="57"/>
      <c r="D63" s="57"/>
      <c r="E63" s="57"/>
      <c r="F63" s="57"/>
      <c r="G63" s="57"/>
      <c r="H63" s="57"/>
      <c r="I63" s="139"/>
      <c r="J63" s="57"/>
      <c r="K63" s="58"/>
    </row>
    <row r="67" spans="2:20" s="1" customFormat="1" ht="6.95" customHeight="1">
      <c r="B67" s="59"/>
      <c r="C67" s="60"/>
      <c r="D67" s="60"/>
      <c r="E67" s="60"/>
      <c r="F67" s="60"/>
      <c r="G67" s="60"/>
      <c r="H67" s="60"/>
      <c r="I67" s="142"/>
      <c r="J67" s="60"/>
      <c r="K67" s="60"/>
      <c r="L67" s="61"/>
    </row>
    <row r="68" spans="2:20" s="1" customFormat="1" ht="36.950000000000003" customHeight="1">
      <c r="B68" s="41"/>
      <c r="C68" s="62" t="s">
        <v>116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20" s="1" customFormat="1" ht="6.95" customHeight="1">
      <c r="B69" s="41"/>
      <c r="C69" s="63"/>
      <c r="D69" s="63"/>
      <c r="E69" s="63"/>
      <c r="F69" s="63"/>
      <c r="G69" s="63"/>
      <c r="H69" s="63"/>
      <c r="I69" s="163"/>
      <c r="J69" s="63"/>
      <c r="K69" s="63"/>
      <c r="L69" s="61"/>
    </row>
    <row r="70" spans="2:20" s="1" customFormat="1" ht="14.45" customHeight="1">
      <c r="B70" s="41"/>
      <c r="C70" s="65" t="s">
        <v>18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20" s="1" customFormat="1" ht="16.5" customHeight="1">
      <c r="B71" s="41"/>
      <c r="C71" s="63"/>
      <c r="D71" s="63"/>
      <c r="E71" s="377" t="str">
        <f>E7</f>
        <v>Výměna sportovní podlahy ve sportovní hale ZŠ Dobiášova</v>
      </c>
      <c r="F71" s="378"/>
      <c r="G71" s="378"/>
      <c r="H71" s="378"/>
      <c r="I71" s="163"/>
      <c r="J71" s="63"/>
      <c r="K71" s="63"/>
      <c r="L71" s="61"/>
    </row>
    <row r="72" spans="2:20" s="1" customFormat="1" ht="14.45" customHeight="1">
      <c r="B72" s="41"/>
      <c r="C72" s="65" t="s">
        <v>100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20" s="1" customFormat="1" ht="17.25" customHeight="1">
      <c r="B73" s="41"/>
      <c r="C73" s="63"/>
      <c r="D73" s="63"/>
      <c r="E73" s="352" t="str">
        <f>E9</f>
        <v>D1.01.100b - Architektonické a stavební řešení - podhled a obklady</v>
      </c>
      <c r="F73" s="379"/>
      <c r="G73" s="379"/>
      <c r="H73" s="379"/>
      <c r="I73" s="163"/>
      <c r="J73" s="63"/>
      <c r="K73" s="63"/>
      <c r="L73" s="61"/>
    </row>
    <row r="74" spans="2:20" s="1" customFormat="1" ht="6.95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20" s="1" customFormat="1" ht="18" customHeight="1">
      <c r="B75" s="41"/>
      <c r="C75" s="65" t="s">
        <v>24</v>
      </c>
      <c r="D75" s="63"/>
      <c r="E75" s="63"/>
      <c r="F75" s="164" t="str">
        <f>F12</f>
        <v xml:space="preserve">Liberec </v>
      </c>
      <c r="G75" s="63"/>
      <c r="H75" s="63"/>
      <c r="I75" s="165" t="s">
        <v>26</v>
      </c>
      <c r="J75" s="73" t="str">
        <f>IF(J12="","",J12)</f>
        <v>20. 1. 2018</v>
      </c>
      <c r="K75" s="63"/>
      <c r="L75" s="61"/>
    </row>
    <row r="76" spans="2:20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20" s="1" customFormat="1" ht="15">
      <c r="B77" s="41"/>
      <c r="C77" s="65" t="s">
        <v>32</v>
      </c>
      <c r="D77" s="63"/>
      <c r="E77" s="63"/>
      <c r="F77" s="164" t="str">
        <f>E15</f>
        <v xml:space="preserve">Statutární město Liberec </v>
      </c>
      <c r="G77" s="63"/>
      <c r="H77" s="63"/>
      <c r="I77" s="165" t="s">
        <v>39</v>
      </c>
      <c r="J77" s="164" t="str">
        <f>E21</f>
        <v>STORING spol. s r.o. Žitavská 727/16 LBC</v>
      </c>
      <c r="K77" s="63"/>
      <c r="L77" s="61"/>
    </row>
    <row r="78" spans="2:20" s="1" customFormat="1" ht="14.45" customHeight="1">
      <c r="B78" s="41"/>
      <c r="C78" s="65" t="s">
        <v>37</v>
      </c>
      <c r="D78" s="63"/>
      <c r="E78" s="63"/>
      <c r="F78" s="164" t="str">
        <f>IF(E18="","",E18)</f>
        <v/>
      </c>
      <c r="G78" s="63"/>
      <c r="H78" s="63"/>
      <c r="I78" s="163"/>
      <c r="J78" s="63"/>
      <c r="K78" s="63"/>
      <c r="L78" s="61"/>
    </row>
    <row r="79" spans="2:20" s="1" customFormat="1" ht="10.3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20" s="9" customFormat="1" ht="29.25" customHeight="1">
      <c r="B80" s="166"/>
      <c r="C80" s="167" t="s">
        <v>117</v>
      </c>
      <c r="D80" s="168" t="s">
        <v>65</v>
      </c>
      <c r="E80" s="168" t="s">
        <v>61</v>
      </c>
      <c r="F80" s="168" t="s">
        <v>118</v>
      </c>
      <c r="G80" s="168" t="s">
        <v>119</v>
      </c>
      <c r="H80" s="168" t="s">
        <v>120</v>
      </c>
      <c r="I80" s="169" t="s">
        <v>121</v>
      </c>
      <c r="J80" s="168" t="s">
        <v>105</v>
      </c>
      <c r="K80" s="170" t="s">
        <v>122</v>
      </c>
      <c r="L80" s="171"/>
      <c r="M80" s="81" t="s">
        <v>123</v>
      </c>
      <c r="N80" s="82" t="s">
        <v>50</v>
      </c>
      <c r="O80" s="82" t="s">
        <v>124</v>
      </c>
      <c r="P80" s="82" t="s">
        <v>125</v>
      </c>
      <c r="Q80" s="82" t="s">
        <v>126</v>
      </c>
      <c r="R80" s="82" t="s">
        <v>127</v>
      </c>
      <c r="S80" s="82" t="s">
        <v>128</v>
      </c>
      <c r="T80" s="83" t="s">
        <v>129</v>
      </c>
    </row>
    <row r="81" spans="2:65" s="1" customFormat="1" ht="29.25" customHeight="1">
      <c r="B81" s="41"/>
      <c r="C81" s="87" t="s">
        <v>106</v>
      </c>
      <c r="D81" s="63"/>
      <c r="E81" s="63"/>
      <c r="F81" s="63"/>
      <c r="G81" s="63"/>
      <c r="H81" s="63"/>
      <c r="I81" s="163"/>
      <c r="J81" s="172">
        <f>BK81</f>
        <v>0</v>
      </c>
      <c r="K81" s="63"/>
      <c r="L81" s="61"/>
      <c r="M81" s="84"/>
      <c r="N81" s="85"/>
      <c r="O81" s="85"/>
      <c r="P81" s="173">
        <f>P82+P95</f>
        <v>0</v>
      </c>
      <c r="Q81" s="85"/>
      <c r="R81" s="173">
        <f>R82+R95</f>
        <v>0.31242599999999998</v>
      </c>
      <c r="S81" s="85"/>
      <c r="T81" s="174">
        <f>T82+T95</f>
        <v>0.79779600000000006</v>
      </c>
      <c r="AT81" s="23" t="s">
        <v>79</v>
      </c>
      <c r="AU81" s="23" t="s">
        <v>107</v>
      </c>
      <c r="BK81" s="175">
        <f>BK82+BK95</f>
        <v>0</v>
      </c>
    </row>
    <row r="82" spans="2:65" s="10" customFormat="1" ht="37.35" customHeight="1">
      <c r="B82" s="176"/>
      <c r="C82" s="177"/>
      <c r="D82" s="178" t="s">
        <v>79</v>
      </c>
      <c r="E82" s="179" t="s">
        <v>130</v>
      </c>
      <c r="F82" s="179" t="s">
        <v>131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P83</f>
        <v>0</v>
      </c>
      <c r="Q82" s="184"/>
      <c r="R82" s="185">
        <f>R83</f>
        <v>0</v>
      </c>
      <c r="S82" s="184"/>
      <c r="T82" s="186">
        <f>T83</f>
        <v>0</v>
      </c>
      <c r="AR82" s="187" t="s">
        <v>88</v>
      </c>
      <c r="AT82" s="188" t="s">
        <v>79</v>
      </c>
      <c r="AU82" s="188" t="s">
        <v>80</v>
      </c>
      <c r="AY82" s="187" t="s">
        <v>132</v>
      </c>
      <c r="BK82" s="189">
        <f>BK83</f>
        <v>0</v>
      </c>
    </row>
    <row r="83" spans="2:65" s="10" customFormat="1" ht="19.899999999999999" customHeight="1">
      <c r="B83" s="176"/>
      <c r="C83" s="177"/>
      <c r="D83" s="178" t="s">
        <v>79</v>
      </c>
      <c r="E83" s="190" t="s">
        <v>133</v>
      </c>
      <c r="F83" s="190" t="s">
        <v>134</v>
      </c>
      <c r="G83" s="177"/>
      <c r="H83" s="177"/>
      <c r="I83" s="180"/>
      <c r="J83" s="191">
        <f>BK83</f>
        <v>0</v>
      </c>
      <c r="K83" s="177"/>
      <c r="L83" s="182"/>
      <c r="M83" s="183"/>
      <c r="N83" s="184"/>
      <c r="O83" s="184"/>
      <c r="P83" s="185">
        <f>SUM(P84:P94)</f>
        <v>0</v>
      </c>
      <c r="Q83" s="184"/>
      <c r="R83" s="185">
        <f>SUM(R84:R94)</f>
        <v>0</v>
      </c>
      <c r="S83" s="184"/>
      <c r="T83" s="186">
        <f>SUM(T84:T94)</f>
        <v>0</v>
      </c>
      <c r="AR83" s="187" t="s">
        <v>88</v>
      </c>
      <c r="AT83" s="188" t="s">
        <v>79</v>
      </c>
      <c r="AU83" s="188" t="s">
        <v>88</v>
      </c>
      <c r="AY83" s="187" t="s">
        <v>132</v>
      </c>
      <c r="BK83" s="189">
        <f>SUM(BK84:BK94)</f>
        <v>0</v>
      </c>
    </row>
    <row r="84" spans="2:65" s="1" customFormat="1" ht="25.5" customHeight="1">
      <c r="B84" s="41"/>
      <c r="C84" s="192" t="s">
        <v>88</v>
      </c>
      <c r="D84" s="192" t="s">
        <v>135</v>
      </c>
      <c r="E84" s="193" t="s">
        <v>321</v>
      </c>
      <c r="F84" s="194" t="s">
        <v>322</v>
      </c>
      <c r="G84" s="195" t="s">
        <v>323</v>
      </c>
      <c r="H84" s="196">
        <v>128</v>
      </c>
      <c r="I84" s="197"/>
      <c r="J84" s="198">
        <f>ROUND(I84*H84,2)</f>
        <v>0</v>
      </c>
      <c r="K84" s="194" t="s">
        <v>155</v>
      </c>
      <c r="L84" s="61"/>
      <c r="M84" s="199" t="s">
        <v>34</v>
      </c>
      <c r="N84" s="200" t="s">
        <v>51</v>
      </c>
      <c r="O84" s="42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139</v>
      </c>
      <c r="AT84" s="23" t="s">
        <v>135</v>
      </c>
      <c r="AU84" s="23" t="s">
        <v>90</v>
      </c>
      <c r="AY84" s="23" t="s">
        <v>132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88</v>
      </c>
      <c r="BK84" s="203">
        <f>ROUND(I84*H84,2)</f>
        <v>0</v>
      </c>
      <c r="BL84" s="23" t="s">
        <v>139</v>
      </c>
      <c r="BM84" s="23" t="s">
        <v>324</v>
      </c>
    </row>
    <row r="85" spans="2:65" s="11" customFormat="1" ht="13.5">
      <c r="B85" s="204"/>
      <c r="C85" s="205"/>
      <c r="D85" s="206" t="s">
        <v>141</v>
      </c>
      <c r="E85" s="207" t="s">
        <v>34</v>
      </c>
      <c r="F85" s="208" t="s">
        <v>325</v>
      </c>
      <c r="G85" s="205"/>
      <c r="H85" s="209">
        <v>128</v>
      </c>
      <c r="I85" s="210"/>
      <c r="J85" s="205"/>
      <c r="K85" s="205"/>
      <c r="L85" s="211"/>
      <c r="M85" s="212"/>
      <c r="N85" s="213"/>
      <c r="O85" s="213"/>
      <c r="P85" s="213"/>
      <c r="Q85" s="213"/>
      <c r="R85" s="213"/>
      <c r="S85" s="213"/>
      <c r="T85" s="214"/>
      <c r="AT85" s="215" t="s">
        <v>141</v>
      </c>
      <c r="AU85" s="215" t="s">
        <v>90</v>
      </c>
      <c r="AV85" s="11" t="s">
        <v>90</v>
      </c>
      <c r="AW85" s="11" t="s">
        <v>43</v>
      </c>
      <c r="AX85" s="11" t="s">
        <v>88</v>
      </c>
      <c r="AY85" s="215" t="s">
        <v>132</v>
      </c>
    </row>
    <row r="86" spans="2:65" s="1" customFormat="1" ht="25.5" customHeight="1">
      <c r="B86" s="41"/>
      <c r="C86" s="192" t="s">
        <v>90</v>
      </c>
      <c r="D86" s="192" t="s">
        <v>135</v>
      </c>
      <c r="E86" s="193" t="s">
        <v>326</v>
      </c>
      <c r="F86" s="194" t="s">
        <v>327</v>
      </c>
      <c r="G86" s="195" t="s">
        <v>323</v>
      </c>
      <c r="H86" s="196">
        <v>1920</v>
      </c>
      <c r="I86" s="197"/>
      <c r="J86" s="198">
        <f>ROUND(I86*H86,2)</f>
        <v>0</v>
      </c>
      <c r="K86" s="194" t="s">
        <v>155</v>
      </c>
      <c r="L86" s="61"/>
      <c r="M86" s="199" t="s">
        <v>34</v>
      </c>
      <c r="N86" s="200" t="s">
        <v>51</v>
      </c>
      <c r="O86" s="42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139</v>
      </c>
      <c r="AT86" s="23" t="s">
        <v>135</v>
      </c>
      <c r="AU86" s="23" t="s">
        <v>90</v>
      </c>
      <c r="AY86" s="23" t="s">
        <v>132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88</v>
      </c>
      <c r="BK86" s="203">
        <f>ROUND(I86*H86,2)</f>
        <v>0</v>
      </c>
      <c r="BL86" s="23" t="s">
        <v>139</v>
      </c>
      <c r="BM86" s="23" t="s">
        <v>328</v>
      </c>
    </row>
    <row r="87" spans="2:65" s="11" customFormat="1" ht="13.5">
      <c r="B87" s="204"/>
      <c r="C87" s="205"/>
      <c r="D87" s="206" t="s">
        <v>141</v>
      </c>
      <c r="E87" s="207" t="s">
        <v>34</v>
      </c>
      <c r="F87" s="208" t="s">
        <v>329</v>
      </c>
      <c r="G87" s="205"/>
      <c r="H87" s="209">
        <v>1920</v>
      </c>
      <c r="I87" s="210"/>
      <c r="J87" s="205"/>
      <c r="K87" s="205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141</v>
      </c>
      <c r="AU87" s="215" t="s">
        <v>90</v>
      </c>
      <c r="AV87" s="11" t="s">
        <v>90</v>
      </c>
      <c r="AW87" s="11" t="s">
        <v>43</v>
      </c>
      <c r="AX87" s="11" t="s">
        <v>88</v>
      </c>
      <c r="AY87" s="215" t="s">
        <v>132</v>
      </c>
    </row>
    <row r="88" spans="2:65" s="1" customFormat="1" ht="25.5" customHeight="1">
      <c r="B88" s="41"/>
      <c r="C88" s="192" t="s">
        <v>157</v>
      </c>
      <c r="D88" s="192" t="s">
        <v>135</v>
      </c>
      <c r="E88" s="193" t="s">
        <v>330</v>
      </c>
      <c r="F88" s="194" t="s">
        <v>331</v>
      </c>
      <c r="G88" s="195" t="s">
        <v>323</v>
      </c>
      <c r="H88" s="196">
        <v>128</v>
      </c>
      <c r="I88" s="197"/>
      <c r="J88" s="198">
        <f>ROUND(I88*H88,2)</f>
        <v>0</v>
      </c>
      <c r="K88" s="194" t="s">
        <v>155</v>
      </c>
      <c r="L88" s="61"/>
      <c r="M88" s="199" t="s">
        <v>34</v>
      </c>
      <c r="N88" s="200" t="s">
        <v>51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139</v>
      </c>
      <c r="AT88" s="23" t="s">
        <v>135</v>
      </c>
      <c r="AU88" s="23" t="s">
        <v>90</v>
      </c>
      <c r="AY88" s="23" t="s">
        <v>132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88</v>
      </c>
      <c r="BK88" s="203">
        <f>ROUND(I88*H88,2)</f>
        <v>0</v>
      </c>
      <c r="BL88" s="23" t="s">
        <v>139</v>
      </c>
      <c r="BM88" s="23" t="s">
        <v>332</v>
      </c>
    </row>
    <row r="89" spans="2:65" s="11" customFormat="1" ht="13.5">
      <c r="B89" s="204"/>
      <c r="C89" s="205"/>
      <c r="D89" s="206" t="s">
        <v>141</v>
      </c>
      <c r="E89" s="207" t="s">
        <v>34</v>
      </c>
      <c r="F89" s="208" t="s">
        <v>333</v>
      </c>
      <c r="G89" s="205"/>
      <c r="H89" s="209">
        <v>128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141</v>
      </c>
      <c r="AU89" s="215" t="s">
        <v>90</v>
      </c>
      <c r="AV89" s="11" t="s">
        <v>90</v>
      </c>
      <c r="AW89" s="11" t="s">
        <v>43</v>
      </c>
      <c r="AX89" s="11" t="s">
        <v>88</v>
      </c>
      <c r="AY89" s="215" t="s">
        <v>132</v>
      </c>
    </row>
    <row r="90" spans="2:65" s="1" customFormat="1" ht="38.25" customHeight="1">
      <c r="B90" s="41"/>
      <c r="C90" s="192" t="s">
        <v>139</v>
      </c>
      <c r="D90" s="192" t="s">
        <v>135</v>
      </c>
      <c r="E90" s="193" t="s">
        <v>334</v>
      </c>
      <c r="F90" s="194" t="s">
        <v>335</v>
      </c>
      <c r="G90" s="195" t="s">
        <v>138</v>
      </c>
      <c r="H90" s="196">
        <v>32</v>
      </c>
      <c r="I90" s="197"/>
      <c r="J90" s="198">
        <f>ROUND(I90*H90,2)</f>
        <v>0</v>
      </c>
      <c r="K90" s="194" t="s">
        <v>155</v>
      </c>
      <c r="L90" s="61"/>
      <c r="M90" s="199" t="s">
        <v>34</v>
      </c>
      <c r="N90" s="200" t="s">
        <v>51</v>
      </c>
      <c r="O90" s="42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139</v>
      </c>
      <c r="AT90" s="23" t="s">
        <v>135</v>
      </c>
      <c r="AU90" s="23" t="s">
        <v>90</v>
      </c>
      <c r="AY90" s="23" t="s">
        <v>132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88</v>
      </c>
      <c r="BK90" s="203">
        <f>ROUND(I90*H90,2)</f>
        <v>0</v>
      </c>
      <c r="BL90" s="23" t="s">
        <v>139</v>
      </c>
      <c r="BM90" s="23" t="s">
        <v>336</v>
      </c>
    </row>
    <row r="91" spans="2:65" s="11" customFormat="1" ht="13.5">
      <c r="B91" s="204"/>
      <c r="C91" s="205"/>
      <c r="D91" s="206" t="s">
        <v>141</v>
      </c>
      <c r="E91" s="207" t="s">
        <v>34</v>
      </c>
      <c r="F91" s="208" t="s">
        <v>337</v>
      </c>
      <c r="G91" s="205"/>
      <c r="H91" s="209">
        <v>32</v>
      </c>
      <c r="I91" s="210"/>
      <c r="J91" s="205"/>
      <c r="K91" s="205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141</v>
      </c>
      <c r="AU91" s="215" t="s">
        <v>90</v>
      </c>
      <c r="AV91" s="11" t="s">
        <v>90</v>
      </c>
      <c r="AW91" s="11" t="s">
        <v>43</v>
      </c>
      <c r="AX91" s="11" t="s">
        <v>88</v>
      </c>
      <c r="AY91" s="215" t="s">
        <v>132</v>
      </c>
    </row>
    <row r="92" spans="2:65" s="1" customFormat="1" ht="16.5" customHeight="1">
      <c r="B92" s="41"/>
      <c r="C92" s="192" t="s">
        <v>164</v>
      </c>
      <c r="D92" s="192" t="s">
        <v>135</v>
      </c>
      <c r="E92" s="193" t="s">
        <v>338</v>
      </c>
      <c r="F92" s="194" t="s">
        <v>339</v>
      </c>
      <c r="G92" s="195" t="s">
        <v>138</v>
      </c>
      <c r="H92" s="196">
        <v>480</v>
      </c>
      <c r="I92" s="197"/>
      <c r="J92" s="198">
        <f>ROUND(I92*H92,2)</f>
        <v>0</v>
      </c>
      <c r="K92" s="194" t="s">
        <v>155</v>
      </c>
      <c r="L92" s="61"/>
      <c r="M92" s="199" t="s">
        <v>34</v>
      </c>
      <c r="N92" s="200" t="s">
        <v>51</v>
      </c>
      <c r="O92" s="42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139</v>
      </c>
      <c r="AT92" s="23" t="s">
        <v>135</v>
      </c>
      <c r="AU92" s="23" t="s">
        <v>90</v>
      </c>
      <c r="AY92" s="23" t="s">
        <v>132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88</v>
      </c>
      <c r="BK92" s="203">
        <f>ROUND(I92*H92,2)</f>
        <v>0</v>
      </c>
      <c r="BL92" s="23" t="s">
        <v>139</v>
      </c>
      <c r="BM92" s="23" t="s">
        <v>340</v>
      </c>
    </row>
    <row r="93" spans="2:65" s="11" customFormat="1" ht="13.5">
      <c r="B93" s="204"/>
      <c r="C93" s="205"/>
      <c r="D93" s="206" t="s">
        <v>141</v>
      </c>
      <c r="E93" s="207" t="s">
        <v>34</v>
      </c>
      <c r="F93" s="208" t="s">
        <v>341</v>
      </c>
      <c r="G93" s="205"/>
      <c r="H93" s="209">
        <v>480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141</v>
      </c>
      <c r="AU93" s="215" t="s">
        <v>90</v>
      </c>
      <c r="AV93" s="11" t="s">
        <v>90</v>
      </c>
      <c r="AW93" s="11" t="s">
        <v>43</v>
      </c>
      <c r="AX93" s="11" t="s">
        <v>88</v>
      </c>
      <c r="AY93" s="215" t="s">
        <v>132</v>
      </c>
    </row>
    <row r="94" spans="2:65" s="1" customFormat="1" ht="25.5" customHeight="1">
      <c r="B94" s="41"/>
      <c r="C94" s="192" t="s">
        <v>172</v>
      </c>
      <c r="D94" s="192" t="s">
        <v>135</v>
      </c>
      <c r="E94" s="193" t="s">
        <v>342</v>
      </c>
      <c r="F94" s="194" t="s">
        <v>343</v>
      </c>
      <c r="G94" s="195" t="s">
        <v>138</v>
      </c>
      <c r="H94" s="196">
        <v>32</v>
      </c>
      <c r="I94" s="197"/>
      <c r="J94" s="198">
        <f>ROUND(I94*H94,2)</f>
        <v>0</v>
      </c>
      <c r="K94" s="194" t="s">
        <v>155</v>
      </c>
      <c r="L94" s="61"/>
      <c r="M94" s="199" t="s">
        <v>34</v>
      </c>
      <c r="N94" s="200" t="s">
        <v>51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139</v>
      </c>
      <c r="AT94" s="23" t="s">
        <v>135</v>
      </c>
      <c r="AU94" s="23" t="s">
        <v>90</v>
      </c>
      <c r="AY94" s="23" t="s">
        <v>132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88</v>
      </c>
      <c r="BK94" s="203">
        <f>ROUND(I94*H94,2)</f>
        <v>0</v>
      </c>
      <c r="BL94" s="23" t="s">
        <v>139</v>
      </c>
      <c r="BM94" s="23" t="s">
        <v>344</v>
      </c>
    </row>
    <row r="95" spans="2:65" s="10" customFormat="1" ht="37.35" customHeight="1">
      <c r="B95" s="176"/>
      <c r="C95" s="177"/>
      <c r="D95" s="178" t="s">
        <v>79</v>
      </c>
      <c r="E95" s="179" t="s">
        <v>182</v>
      </c>
      <c r="F95" s="179" t="s">
        <v>183</v>
      </c>
      <c r="G95" s="177"/>
      <c r="H95" s="177"/>
      <c r="I95" s="180"/>
      <c r="J95" s="181">
        <f>BK95</f>
        <v>0</v>
      </c>
      <c r="K95" s="177"/>
      <c r="L95" s="182"/>
      <c r="M95" s="183"/>
      <c r="N95" s="184"/>
      <c r="O95" s="184"/>
      <c r="P95" s="185">
        <f>P96+P130</f>
        <v>0</v>
      </c>
      <c r="Q95" s="184"/>
      <c r="R95" s="185">
        <f>R96+R130</f>
        <v>0.31242599999999998</v>
      </c>
      <c r="S95" s="184"/>
      <c r="T95" s="186">
        <f>T96+T130</f>
        <v>0.79779600000000006</v>
      </c>
      <c r="AR95" s="187" t="s">
        <v>90</v>
      </c>
      <c r="AT95" s="188" t="s">
        <v>79</v>
      </c>
      <c r="AU95" s="188" t="s">
        <v>80</v>
      </c>
      <c r="AY95" s="187" t="s">
        <v>132</v>
      </c>
      <c r="BK95" s="189">
        <f>BK96+BK130</f>
        <v>0</v>
      </c>
    </row>
    <row r="96" spans="2:65" s="10" customFormat="1" ht="19.899999999999999" customHeight="1">
      <c r="B96" s="176"/>
      <c r="C96" s="177"/>
      <c r="D96" s="178" t="s">
        <v>79</v>
      </c>
      <c r="E96" s="190" t="s">
        <v>345</v>
      </c>
      <c r="F96" s="190" t="s">
        <v>346</v>
      </c>
      <c r="G96" s="177"/>
      <c r="H96" s="177"/>
      <c r="I96" s="180"/>
      <c r="J96" s="191">
        <f>BK96</f>
        <v>0</v>
      </c>
      <c r="K96" s="177"/>
      <c r="L96" s="182"/>
      <c r="M96" s="183"/>
      <c r="N96" s="184"/>
      <c r="O96" s="184"/>
      <c r="P96" s="185">
        <f>SUM(P97:P129)</f>
        <v>0</v>
      </c>
      <c r="Q96" s="184"/>
      <c r="R96" s="185">
        <f>SUM(R97:R129)</f>
        <v>0.31242599999999998</v>
      </c>
      <c r="S96" s="184"/>
      <c r="T96" s="186">
        <f>SUM(T97:T129)</f>
        <v>0.79779600000000006</v>
      </c>
      <c r="AR96" s="187" t="s">
        <v>90</v>
      </c>
      <c r="AT96" s="188" t="s">
        <v>79</v>
      </c>
      <c r="AU96" s="188" t="s">
        <v>88</v>
      </c>
      <c r="AY96" s="187" t="s">
        <v>132</v>
      </c>
      <c r="BK96" s="189">
        <f>SUM(BK97:BK129)</f>
        <v>0</v>
      </c>
    </row>
    <row r="97" spans="2:65" s="1" customFormat="1" ht="38.25" customHeight="1">
      <c r="B97" s="41"/>
      <c r="C97" s="192" t="s">
        <v>178</v>
      </c>
      <c r="D97" s="192" t="s">
        <v>135</v>
      </c>
      <c r="E97" s="193" t="s">
        <v>347</v>
      </c>
      <c r="F97" s="194" t="s">
        <v>348</v>
      </c>
      <c r="G97" s="195" t="s">
        <v>138</v>
      </c>
      <c r="H97" s="196">
        <v>27</v>
      </c>
      <c r="I97" s="197"/>
      <c r="J97" s="198">
        <f>ROUND(I97*H97,2)</f>
        <v>0</v>
      </c>
      <c r="K97" s="194" t="s">
        <v>155</v>
      </c>
      <c r="L97" s="61"/>
      <c r="M97" s="199" t="s">
        <v>34</v>
      </c>
      <c r="N97" s="200" t="s">
        <v>51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5.9100000000000003E-3</v>
      </c>
      <c r="T97" s="202">
        <f>S97*H97</f>
        <v>0.15957000000000002</v>
      </c>
      <c r="AR97" s="23" t="s">
        <v>189</v>
      </c>
      <c r="AT97" s="23" t="s">
        <v>135</v>
      </c>
      <c r="AU97" s="23" t="s">
        <v>90</v>
      </c>
      <c r="AY97" s="23" t="s">
        <v>132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88</v>
      </c>
      <c r="BK97" s="203">
        <f>ROUND(I97*H97,2)</f>
        <v>0</v>
      </c>
      <c r="BL97" s="23" t="s">
        <v>189</v>
      </c>
      <c r="BM97" s="23" t="s">
        <v>349</v>
      </c>
    </row>
    <row r="98" spans="2:65" s="13" customFormat="1" ht="13.5">
      <c r="B98" s="239"/>
      <c r="C98" s="240"/>
      <c r="D98" s="206" t="s">
        <v>141</v>
      </c>
      <c r="E98" s="241" t="s">
        <v>34</v>
      </c>
      <c r="F98" s="242" t="s">
        <v>350</v>
      </c>
      <c r="G98" s="240"/>
      <c r="H98" s="241" t="s">
        <v>34</v>
      </c>
      <c r="I98" s="243"/>
      <c r="J98" s="240"/>
      <c r="K98" s="240"/>
      <c r="L98" s="244"/>
      <c r="M98" s="245"/>
      <c r="N98" s="246"/>
      <c r="O98" s="246"/>
      <c r="P98" s="246"/>
      <c r="Q98" s="246"/>
      <c r="R98" s="246"/>
      <c r="S98" s="246"/>
      <c r="T98" s="247"/>
      <c r="AT98" s="248" t="s">
        <v>141</v>
      </c>
      <c r="AU98" s="248" t="s">
        <v>90</v>
      </c>
      <c r="AV98" s="13" t="s">
        <v>88</v>
      </c>
      <c r="AW98" s="13" t="s">
        <v>43</v>
      </c>
      <c r="AX98" s="13" t="s">
        <v>80</v>
      </c>
      <c r="AY98" s="248" t="s">
        <v>132</v>
      </c>
    </row>
    <row r="99" spans="2:65" s="11" customFormat="1" ht="13.5">
      <c r="B99" s="204"/>
      <c r="C99" s="205"/>
      <c r="D99" s="206" t="s">
        <v>141</v>
      </c>
      <c r="E99" s="207" t="s">
        <v>34</v>
      </c>
      <c r="F99" s="208" t="s">
        <v>351</v>
      </c>
      <c r="G99" s="205"/>
      <c r="H99" s="209">
        <v>22.5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141</v>
      </c>
      <c r="AU99" s="215" t="s">
        <v>90</v>
      </c>
      <c r="AV99" s="11" t="s">
        <v>90</v>
      </c>
      <c r="AW99" s="11" t="s">
        <v>43</v>
      </c>
      <c r="AX99" s="11" t="s">
        <v>80</v>
      </c>
      <c r="AY99" s="215" t="s">
        <v>132</v>
      </c>
    </row>
    <row r="100" spans="2:65" s="13" customFormat="1" ht="13.5">
      <c r="B100" s="239"/>
      <c r="C100" s="240"/>
      <c r="D100" s="206" t="s">
        <v>141</v>
      </c>
      <c r="E100" s="241" t="s">
        <v>34</v>
      </c>
      <c r="F100" s="242" t="s">
        <v>352</v>
      </c>
      <c r="G100" s="240"/>
      <c r="H100" s="241" t="s">
        <v>34</v>
      </c>
      <c r="I100" s="243"/>
      <c r="J100" s="240"/>
      <c r="K100" s="240"/>
      <c r="L100" s="244"/>
      <c r="M100" s="245"/>
      <c r="N100" s="246"/>
      <c r="O100" s="246"/>
      <c r="P100" s="246"/>
      <c r="Q100" s="246"/>
      <c r="R100" s="246"/>
      <c r="S100" s="246"/>
      <c r="T100" s="247"/>
      <c r="AT100" s="248" t="s">
        <v>141</v>
      </c>
      <c r="AU100" s="248" t="s">
        <v>90</v>
      </c>
      <c r="AV100" s="13" t="s">
        <v>88</v>
      </c>
      <c r="AW100" s="13" t="s">
        <v>43</v>
      </c>
      <c r="AX100" s="13" t="s">
        <v>80</v>
      </c>
      <c r="AY100" s="248" t="s">
        <v>132</v>
      </c>
    </row>
    <row r="101" spans="2:65" s="11" customFormat="1" ht="13.5">
      <c r="B101" s="204"/>
      <c r="C101" s="205"/>
      <c r="D101" s="206" t="s">
        <v>141</v>
      </c>
      <c r="E101" s="207" t="s">
        <v>34</v>
      </c>
      <c r="F101" s="208" t="s">
        <v>353</v>
      </c>
      <c r="G101" s="205"/>
      <c r="H101" s="209">
        <v>4.5</v>
      </c>
      <c r="I101" s="210"/>
      <c r="J101" s="205"/>
      <c r="K101" s="205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141</v>
      </c>
      <c r="AU101" s="215" t="s">
        <v>90</v>
      </c>
      <c r="AV101" s="11" t="s">
        <v>90</v>
      </c>
      <c r="AW101" s="11" t="s">
        <v>43</v>
      </c>
      <c r="AX101" s="11" t="s">
        <v>80</v>
      </c>
      <c r="AY101" s="215" t="s">
        <v>132</v>
      </c>
    </row>
    <row r="102" spans="2:65" s="12" customFormat="1" ht="13.5">
      <c r="B102" s="216"/>
      <c r="C102" s="217"/>
      <c r="D102" s="206" t="s">
        <v>141</v>
      </c>
      <c r="E102" s="218" t="s">
        <v>34</v>
      </c>
      <c r="F102" s="219" t="s">
        <v>149</v>
      </c>
      <c r="G102" s="217"/>
      <c r="H102" s="220">
        <v>27</v>
      </c>
      <c r="I102" s="221"/>
      <c r="J102" s="217"/>
      <c r="K102" s="217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141</v>
      </c>
      <c r="AU102" s="226" t="s">
        <v>90</v>
      </c>
      <c r="AV102" s="12" t="s">
        <v>139</v>
      </c>
      <c r="AW102" s="12" t="s">
        <v>43</v>
      </c>
      <c r="AX102" s="12" t="s">
        <v>88</v>
      </c>
      <c r="AY102" s="226" t="s">
        <v>132</v>
      </c>
    </row>
    <row r="103" spans="2:65" s="1" customFormat="1" ht="38.25" customHeight="1">
      <c r="B103" s="41"/>
      <c r="C103" s="192" t="s">
        <v>186</v>
      </c>
      <c r="D103" s="192" t="s">
        <v>135</v>
      </c>
      <c r="E103" s="193" t="s">
        <v>354</v>
      </c>
      <c r="F103" s="194" t="s">
        <v>355</v>
      </c>
      <c r="G103" s="195" t="s">
        <v>138</v>
      </c>
      <c r="H103" s="196">
        <v>27</v>
      </c>
      <c r="I103" s="197"/>
      <c r="J103" s="198">
        <f>ROUND(I103*H103,2)</f>
        <v>0</v>
      </c>
      <c r="K103" s="194" t="s">
        <v>34</v>
      </c>
      <c r="L103" s="61"/>
      <c r="M103" s="199" t="s">
        <v>34</v>
      </c>
      <c r="N103" s="200" t="s">
        <v>51</v>
      </c>
      <c r="O103" s="42"/>
      <c r="P103" s="201">
        <f>O103*H103</f>
        <v>0</v>
      </c>
      <c r="Q103" s="201">
        <v>3.0000000000000001E-3</v>
      </c>
      <c r="R103" s="201">
        <f>Q103*H103</f>
        <v>8.1000000000000003E-2</v>
      </c>
      <c r="S103" s="201">
        <v>0</v>
      </c>
      <c r="T103" s="202">
        <f>S103*H103</f>
        <v>0</v>
      </c>
      <c r="AR103" s="23" t="s">
        <v>189</v>
      </c>
      <c r="AT103" s="23" t="s">
        <v>135</v>
      </c>
      <c r="AU103" s="23" t="s">
        <v>90</v>
      </c>
      <c r="AY103" s="23" t="s">
        <v>132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88</v>
      </c>
      <c r="BK103" s="203">
        <f>ROUND(I103*H103,2)</f>
        <v>0</v>
      </c>
      <c r="BL103" s="23" t="s">
        <v>189</v>
      </c>
      <c r="BM103" s="23" t="s">
        <v>356</v>
      </c>
    </row>
    <row r="104" spans="2:65" s="13" customFormat="1" ht="13.5">
      <c r="B104" s="239"/>
      <c r="C104" s="240"/>
      <c r="D104" s="206" t="s">
        <v>141</v>
      </c>
      <c r="E104" s="241" t="s">
        <v>34</v>
      </c>
      <c r="F104" s="242" t="s">
        <v>350</v>
      </c>
      <c r="G104" s="240"/>
      <c r="H104" s="241" t="s">
        <v>34</v>
      </c>
      <c r="I104" s="243"/>
      <c r="J104" s="240"/>
      <c r="K104" s="240"/>
      <c r="L104" s="244"/>
      <c r="M104" s="245"/>
      <c r="N104" s="246"/>
      <c r="O104" s="246"/>
      <c r="P104" s="246"/>
      <c r="Q104" s="246"/>
      <c r="R104" s="246"/>
      <c r="S104" s="246"/>
      <c r="T104" s="247"/>
      <c r="AT104" s="248" t="s">
        <v>141</v>
      </c>
      <c r="AU104" s="248" t="s">
        <v>90</v>
      </c>
      <c r="AV104" s="13" t="s">
        <v>88</v>
      </c>
      <c r="AW104" s="13" t="s">
        <v>43</v>
      </c>
      <c r="AX104" s="13" t="s">
        <v>80</v>
      </c>
      <c r="AY104" s="248" t="s">
        <v>132</v>
      </c>
    </row>
    <row r="105" spans="2:65" s="11" customFormat="1" ht="13.5">
      <c r="B105" s="204"/>
      <c r="C105" s="205"/>
      <c r="D105" s="206" t="s">
        <v>141</v>
      </c>
      <c r="E105" s="207" t="s">
        <v>34</v>
      </c>
      <c r="F105" s="208" t="s">
        <v>351</v>
      </c>
      <c r="G105" s="205"/>
      <c r="H105" s="209">
        <v>22.5</v>
      </c>
      <c r="I105" s="210"/>
      <c r="J105" s="205"/>
      <c r="K105" s="205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141</v>
      </c>
      <c r="AU105" s="215" t="s">
        <v>90</v>
      </c>
      <c r="AV105" s="11" t="s">
        <v>90</v>
      </c>
      <c r="AW105" s="11" t="s">
        <v>43</v>
      </c>
      <c r="AX105" s="11" t="s">
        <v>80</v>
      </c>
      <c r="AY105" s="215" t="s">
        <v>132</v>
      </c>
    </row>
    <row r="106" spans="2:65" s="13" customFormat="1" ht="13.5">
      <c r="B106" s="239"/>
      <c r="C106" s="240"/>
      <c r="D106" s="206" t="s">
        <v>141</v>
      </c>
      <c r="E106" s="241" t="s">
        <v>34</v>
      </c>
      <c r="F106" s="242" t="s">
        <v>352</v>
      </c>
      <c r="G106" s="240"/>
      <c r="H106" s="241" t="s">
        <v>34</v>
      </c>
      <c r="I106" s="243"/>
      <c r="J106" s="240"/>
      <c r="K106" s="240"/>
      <c r="L106" s="244"/>
      <c r="M106" s="245"/>
      <c r="N106" s="246"/>
      <c r="O106" s="246"/>
      <c r="P106" s="246"/>
      <c r="Q106" s="246"/>
      <c r="R106" s="246"/>
      <c r="S106" s="246"/>
      <c r="T106" s="247"/>
      <c r="AT106" s="248" t="s">
        <v>141</v>
      </c>
      <c r="AU106" s="248" t="s">
        <v>90</v>
      </c>
      <c r="AV106" s="13" t="s">
        <v>88</v>
      </c>
      <c r="AW106" s="13" t="s">
        <v>43</v>
      </c>
      <c r="AX106" s="13" t="s">
        <v>80</v>
      </c>
      <c r="AY106" s="248" t="s">
        <v>132</v>
      </c>
    </row>
    <row r="107" spans="2:65" s="11" customFormat="1" ht="13.5">
      <c r="B107" s="204"/>
      <c r="C107" s="205"/>
      <c r="D107" s="206" t="s">
        <v>141</v>
      </c>
      <c r="E107" s="207" t="s">
        <v>34</v>
      </c>
      <c r="F107" s="208" t="s">
        <v>353</v>
      </c>
      <c r="G107" s="205"/>
      <c r="H107" s="209">
        <v>4.5</v>
      </c>
      <c r="I107" s="210"/>
      <c r="J107" s="205"/>
      <c r="K107" s="205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141</v>
      </c>
      <c r="AU107" s="215" t="s">
        <v>90</v>
      </c>
      <c r="AV107" s="11" t="s">
        <v>90</v>
      </c>
      <c r="AW107" s="11" t="s">
        <v>43</v>
      </c>
      <c r="AX107" s="11" t="s">
        <v>80</v>
      </c>
      <c r="AY107" s="215" t="s">
        <v>132</v>
      </c>
    </row>
    <row r="108" spans="2:65" s="12" customFormat="1" ht="13.5">
      <c r="B108" s="216"/>
      <c r="C108" s="217"/>
      <c r="D108" s="206" t="s">
        <v>141</v>
      </c>
      <c r="E108" s="218" t="s">
        <v>34</v>
      </c>
      <c r="F108" s="219" t="s">
        <v>149</v>
      </c>
      <c r="G108" s="217"/>
      <c r="H108" s="220">
        <v>27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141</v>
      </c>
      <c r="AU108" s="226" t="s">
        <v>90</v>
      </c>
      <c r="AV108" s="12" t="s">
        <v>139</v>
      </c>
      <c r="AW108" s="12" t="s">
        <v>43</v>
      </c>
      <c r="AX108" s="12" t="s">
        <v>88</v>
      </c>
      <c r="AY108" s="226" t="s">
        <v>132</v>
      </c>
    </row>
    <row r="109" spans="2:65" s="1" customFormat="1" ht="16.5" customHeight="1">
      <c r="B109" s="41"/>
      <c r="C109" s="192" t="s">
        <v>133</v>
      </c>
      <c r="D109" s="192" t="s">
        <v>135</v>
      </c>
      <c r="E109" s="193" t="s">
        <v>357</v>
      </c>
      <c r="F109" s="194" t="s">
        <v>358</v>
      </c>
      <c r="G109" s="195" t="s">
        <v>200</v>
      </c>
      <c r="H109" s="196">
        <v>30</v>
      </c>
      <c r="I109" s="197"/>
      <c r="J109" s="198">
        <f>ROUND(I109*H109,2)</f>
        <v>0</v>
      </c>
      <c r="K109" s="194" t="s">
        <v>34</v>
      </c>
      <c r="L109" s="61"/>
      <c r="M109" s="199" t="s">
        <v>34</v>
      </c>
      <c r="N109" s="200" t="s">
        <v>51</v>
      </c>
      <c r="O109" s="42"/>
      <c r="P109" s="201">
        <f>O109*H109</f>
        <v>0</v>
      </c>
      <c r="Q109" s="201">
        <v>3.0000000000000001E-3</v>
      </c>
      <c r="R109" s="201">
        <f>Q109*H109</f>
        <v>0.09</v>
      </c>
      <c r="S109" s="201">
        <v>0</v>
      </c>
      <c r="T109" s="202">
        <f>S109*H109</f>
        <v>0</v>
      </c>
      <c r="AR109" s="23" t="s">
        <v>189</v>
      </c>
      <c r="AT109" s="23" t="s">
        <v>135</v>
      </c>
      <c r="AU109" s="23" t="s">
        <v>90</v>
      </c>
      <c r="AY109" s="23" t="s">
        <v>132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88</v>
      </c>
      <c r="BK109" s="203">
        <f>ROUND(I109*H109,2)</f>
        <v>0</v>
      </c>
      <c r="BL109" s="23" t="s">
        <v>189</v>
      </c>
      <c r="BM109" s="23" t="s">
        <v>359</v>
      </c>
    </row>
    <row r="110" spans="2:65" s="11" customFormat="1" ht="13.5">
      <c r="B110" s="204"/>
      <c r="C110" s="205"/>
      <c r="D110" s="206" t="s">
        <v>141</v>
      </c>
      <c r="E110" s="207" t="s">
        <v>34</v>
      </c>
      <c r="F110" s="208" t="s">
        <v>360</v>
      </c>
      <c r="G110" s="205"/>
      <c r="H110" s="209">
        <v>30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141</v>
      </c>
      <c r="AU110" s="215" t="s">
        <v>90</v>
      </c>
      <c r="AV110" s="11" t="s">
        <v>90</v>
      </c>
      <c r="AW110" s="11" t="s">
        <v>43</v>
      </c>
      <c r="AX110" s="11" t="s">
        <v>80</v>
      </c>
      <c r="AY110" s="215" t="s">
        <v>132</v>
      </c>
    </row>
    <row r="111" spans="2:65" s="12" customFormat="1" ht="13.5">
      <c r="B111" s="216"/>
      <c r="C111" s="217"/>
      <c r="D111" s="206" t="s">
        <v>141</v>
      </c>
      <c r="E111" s="218" t="s">
        <v>34</v>
      </c>
      <c r="F111" s="219" t="s">
        <v>149</v>
      </c>
      <c r="G111" s="217"/>
      <c r="H111" s="220">
        <v>30</v>
      </c>
      <c r="I111" s="221"/>
      <c r="J111" s="217"/>
      <c r="K111" s="217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141</v>
      </c>
      <c r="AU111" s="226" t="s">
        <v>90</v>
      </c>
      <c r="AV111" s="12" t="s">
        <v>139</v>
      </c>
      <c r="AW111" s="12" t="s">
        <v>43</v>
      </c>
      <c r="AX111" s="12" t="s">
        <v>88</v>
      </c>
      <c r="AY111" s="226" t="s">
        <v>132</v>
      </c>
    </row>
    <row r="112" spans="2:65" s="1" customFormat="1" ht="38.25" customHeight="1">
      <c r="B112" s="41"/>
      <c r="C112" s="192" t="s">
        <v>197</v>
      </c>
      <c r="D112" s="192" t="s">
        <v>135</v>
      </c>
      <c r="E112" s="193" t="s">
        <v>361</v>
      </c>
      <c r="F112" s="194" t="s">
        <v>362</v>
      </c>
      <c r="G112" s="195" t="s">
        <v>138</v>
      </c>
      <c r="H112" s="196">
        <v>143.1</v>
      </c>
      <c r="I112" s="197"/>
      <c r="J112" s="198">
        <f>ROUND(I112*H112,2)</f>
        <v>0</v>
      </c>
      <c r="K112" s="194" t="s">
        <v>34</v>
      </c>
      <c r="L112" s="61"/>
      <c r="M112" s="199" t="s">
        <v>34</v>
      </c>
      <c r="N112" s="200" t="s">
        <v>51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4.4600000000000004E-3</v>
      </c>
      <c r="T112" s="202">
        <f>S112*H112</f>
        <v>0.63822600000000007</v>
      </c>
      <c r="AR112" s="23" t="s">
        <v>189</v>
      </c>
      <c r="AT112" s="23" t="s">
        <v>135</v>
      </c>
      <c r="AU112" s="23" t="s">
        <v>90</v>
      </c>
      <c r="AY112" s="23" t="s">
        <v>132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88</v>
      </c>
      <c r="BK112" s="203">
        <f>ROUND(I112*H112,2)</f>
        <v>0</v>
      </c>
      <c r="BL112" s="23" t="s">
        <v>189</v>
      </c>
      <c r="BM112" s="23" t="s">
        <v>363</v>
      </c>
    </row>
    <row r="113" spans="2:65" s="13" customFormat="1" ht="13.5">
      <c r="B113" s="239"/>
      <c r="C113" s="240"/>
      <c r="D113" s="206" t="s">
        <v>141</v>
      </c>
      <c r="E113" s="241" t="s">
        <v>34</v>
      </c>
      <c r="F113" s="242" t="s">
        <v>364</v>
      </c>
      <c r="G113" s="240"/>
      <c r="H113" s="241" t="s">
        <v>34</v>
      </c>
      <c r="I113" s="243"/>
      <c r="J113" s="240"/>
      <c r="K113" s="240"/>
      <c r="L113" s="244"/>
      <c r="M113" s="245"/>
      <c r="N113" s="246"/>
      <c r="O113" s="246"/>
      <c r="P113" s="246"/>
      <c r="Q113" s="246"/>
      <c r="R113" s="246"/>
      <c r="S113" s="246"/>
      <c r="T113" s="247"/>
      <c r="AT113" s="248" t="s">
        <v>141</v>
      </c>
      <c r="AU113" s="248" t="s">
        <v>90</v>
      </c>
      <c r="AV113" s="13" t="s">
        <v>88</v>
      </c>
      <c r="AW113" s="13" t="s">
        <v>43</v>
      </c>
      <c r="AX113" s="13" t="s">
        <v>80</v>
      </c>
      <c r="AY113" s="248" t="s">
        <v>132</v>
      </c>
    </row>
    <row r="114" spans="2:65" s="11" customFormat="1" ht="13.5">
      <c r="B114" s="204"/>
      <c r="C114" s="205"/>
      <c r="D114" s="206" t="s">
        <v>141</v>
      </c>
      <c r="E114" s="207" t="s">
        <v>34</v>
      </c>
      <c r="F114" s="208" t="s">
        <v>365</v>
      </c>
      <c r="G114" s="205"/>
      <c r="H114" s="209">
        <v>78.3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141</v>
      </c>
      <c r="AU114" s="215" t="s">
        <v>90</v>
      </c>
      <c r="AV114" s="11" t="s">
        <v>90</v>
      </c>
      <c r="AW114" s="11" t="s">
        <v>43</v>
      </c>
      <c r="AX114" s="11" t="s">
        <v>80</v>
      </c>
      <c r="AY114" s="215" t="s">
        <v>132</v>
      </c>
    </row>
    <row r="115" spans="2:65" s="13" customFormat="1" ht="13.5">
      <c r="B115" s="239"/>
      <c r="C115" s="240"/>
      <c r="D115" s="206" t="s">
        <v>141</v>
      </c>
      <c r="E115" s="241" t="s">
        <v>34</v>
      </c>
      <c r="F115" s="242" t="s">
        <v>366</v>
      </c>
      <c r="G115" s="240"/>
      <c r="H115" s="241" t="s">
        <v>34</v>
      </c>
      <c r="I115" s="243"/>
      <c r="J115" s="240"/>
      <c r="K115" s="240"/>
      <c r="L115" s="244"/>
      <c r="M115" s="245"/>
      <c r="N115" s="246"/>
      <c r="O115" s="246"/>
      <c r="P115" s="246"/>
      <c r="Q115" s="246"/>
      <c r="R115" s="246"/>
      <c r="S115" s="246"/>
      <c r="T115" s="247"/>
      <c r="AT115" s="248" t="s">
        <v>141</v>
      </c>
      <c r="AU115" s="248" t="s">
        <v>90</v>
      </c>
      <c r="AV115" s="13" t="s">
        <v>88</v>
      </c>
      <c r="AW115" s="13" t="s">
        <v>43</v>
      </c>
      <c r="AX115" s="13" t="s">
        <v>80</v>
      </c>
      <c r="AY115" s="248" t="s">
        <v>132</v>
      </c>
    </row>
    <row r="116" spans="2:65" s="11" customFormat="1" ht="13.5">
      <c r="B116" s="204"/>
      <c r="C116" s="205"/>
      <c r="D116" s="206" t="s">
        <v>141</v>
      </c>
      <c r="E116" s="207" t="s">
        <v>34</v>
      </c>
      <c r="F116" s="208" t="s">
        <v>367</v>
      </c>
      <c r="G116" s="205"/>
      <c r="H116" s="209">
        <v>51.3</v>
      </c>
      <c r="I116" s="210"/>
      <c r="J116" s="205"/>
      <c r="K116" s="205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141</v>
      </c>
      <c r="AU116" s="215" t="s">
        <v>90</v>
      </c>
      <c r="AV116" s="11" t="s">
        <v>90</v>
      </c>
      <c r="AW116" s="11" t="s">
        <v>43</v>
      </c>
      <c r="AX116" s="11" t="s">
        <v>80</v>
      </c>
      <c r="AY116" s="215" t="s">
        <v>132</v>
      </c>
    </row>
    <row r="117" spans="2:65" s="13" customFormat="1" ht="13.5">
      <c r="B117" s="239"/>
      <c r="C117" s="240"/>
      <c r="D117" s="206" t="s">
        <v>141</v>
      </c>
      <c r="E117" s="241" t="s">
        <v>34</v>
      </c>
      <c r="F117" s="242" t="s">
        <v>368</v>
      </c>
      <c r="G117" s="240"/>
      <c r="H117" s="241" t="s">
        <v>34</v>
      </c>
      <c r="I117" s="243"/>
      <c r="J117" s="240"/>
      <c r="K117" s="240"/>
      <c r="L117" s="244"/>
      <c r="M117" s="245"/>
      <c r="N117" s="246"/>
      <c r="O117" s="246"/>
      <c r="P117" s="246"/>
      <c r="Q117" s="246"/>
      <c r="R117" s="246"/>
      <c r="S117" s="246"/>
      <c r="T117" s="247"/>
      <c r="AT117" s="248" t="s">
        <v>141</v>
      </c>
      <c r="AU117" s="248" t="s">
        <v>90</v>
      </c>
      <c r="AV117" s="13" t="s">
        <v>88</v>
      </c>
      <c r="AW117" s="13" t="s">
        <v>43</v>
      </c>
      <c r="AX117" s="13" t="s">
        <v>80</v>
      </c>
      <c r="AY117" s="248" t="s">
        <v>132</v>
      </c>
    </row>
    <row r="118" spans="2:65" s="11" customFormat="1" ht="13.5">
      <c r="B118" s="204"/>
      <c r="C118" s="205"/>
      <c r="D118" s="206" t="s">
        <v>141</v>
      </c>
      <c r="E118" s="207" t="s">
        <v>34</v>
      </c>
      <c r="F118" s="208" t="s">
        <v>369</v>
      </c>
      <c r="G118" s="205"/>
      <c r="H118" s="209">
        <v>13.5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141</v>
      </c>
      <c r="AU118" s="215" t="s">
        <v>90</v>
      </c>
      <c r="AV118" s="11" t="s">
        <v>90</v>
      </c>
      <c r="AW118" s="11" t="s">
        <v>43</v>
      </c>
      <c r="AX118" s="11" t="s">
        <v>80</v>
      </c>
      <c r="AY118" s="215" t="s">
        <v>132</v>
      </c>
    </row>
    <row r="119" spans="2:65" s="12" customFormat="1" ht="13.5">
      <c r="B119" s="216"/>
      <c r="C119" s="217"/>
      <c r="D119" s="206" t="s">
        <v>141</v>
      </c>
      <c r="E119" s="218" t="s">
        <v>34</v>
      </c>
      <c r="F119" s="219" t="s">
        <v>149</v>
      </c>
      <c r="G119" s="217"/>
      <c r="H119" s="220">
        <v>143.1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141</v>
      </c>
      <c r="AU119" s="226" t="s">
        <v>90</v>
      </c>
      <c r="AV119" s="12" t="s">
        <v>139</v>
      </c>
      <c r="AW119" s="12" t="s">
        <v>43</v>
      </c>
      <c r="AX119" s="12" t="s">
        <v>88</v>
      </c>
      <c r="AY119" s="226" t="s">
        <v>132</v>
      </c>
    </row>
    <row r="120" spans="2:65" s="1" customFormat="1" ht="38.25" customHeight="1">
      <c r="B120" s="41"/>
      <c r="C120" s="192" t="s">
        <v>203</v>
      </c>
      <c r="D120" s="192" t="s">
        <v>135</v>
      </c>
      <c r="E120" s="193" t="s">
        <v>370</v>
      </c>
      <c r="F120" s="194" t="s">
        <v>371</v>
      </c>
      <c r="G120" s="195" t="s">
        <v>138</v>
      </c>
      <c r="H120" s="196">
        <v>174.6</v>
      </c>
      <c r="I120" s="197"/>
      <c r="J120" s="198">
        <f>ROUND(I120*H120,2)</f>
        <v>0</v>
      </c>
      <c r="K120" s="194" t="s">
        <v>155</v>
      </c>
      <c r="L120" s="61"/>
      <c r="M120" s="199" t="s">
        <v>34</v>
      </c>
      <c r="N120" s="200" t="s">
        <v>51</v>
      </c>
      <c r="O120" s="42"/>
      <c r="P120" s="201">
        <f>O120*H120</f>
        <v>0</v>
      </c>
      <c r="Q120" s="201">
        <v>8.0999999999999996E-4</v>
      </c>
      <c r="R120" s="201">
        <f>Q120*H120</f>
        <v>0.141426</v>
      </c>
      <c r="S120" s="201">
        <v>0</v>
      </c>
      <c r="T120" s="202">
        <f>S120*H120</f>
        <v>0</v>
      </c>
      <c r="AR120" s="23" t="s">
        <v>189</v>
      </c>
      <c r="AT120" s="23" t="s">
        <v>135</v>
      </c>
      <c r="AU120" s="23" t="s">
        <v>90</v>
      </c>
      <c r="AY120" s="23" t="s">
        <v>132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88</v>
      </c>
      <c r="BK120" s="203">
        <f>ROUND(I120*H120,2)</f>
        <v>0</v>
      </c>
      <c r="BL120" s="23" t="s">
        <v>189</v>
      </c>
      <c r="BM120" s="23" t="s">
        <v>372</v>
      </c>
    </row>
    <row r="121" spans="2:65" s="13" customFormat="1" ht="13.5">
      <c r="B121" s="239"/>
      <c r="C121" s="240"/>
      <c r="D121" s="206" t="s">
        <v>141</v>
      </c>
      <c r="E121" s="241" t="s">
        <v>34</v>
      </c>
      <c r="F121" s="242" t="s">
        <v>364</v>
      </c>
      <c r="G121" s="240"/>
      <c r="H121" s="241" t="s">
        <v>34</v>
      </c>
      <c r="I121" s="243"/>
      <c r="J121" s="240"/>
      <c r="K121" s="240"/>
      <c r="L121" s="244"/>
      <c r="M121" s="245"/>
      <c r="N121" s="246"/>
      <c r="O121" s="246"/>
      <c r="P121" s="246"/>
      <c r="Q121" s="246"/>
      <c r="R121" s="246"/>
      <c r="S121" s="246"/>
      <c r="T121" s="247"/>
      <c r="AT121" s="248" t="s">
        <v>141</v>
      </c>
      <c r="AU121" s="248" t="s">
        <v>90</v>
      </c>
      <c r="AV121" s="13" t="s">
        <v>88</v>
      </c>
      <c r="AW121" s="13" t="s">
        <v>43</v>
      </c>
      <c r="AX121" s="13" t="s">
        <v>80</v>
      </c>
      <c r="AY121" s="248" t="s">
        <v>132</v>
      </c>
    </row>
    <row r="122" spans="2:65" s="11" customFormat="1" ht="13.5">
      <c r="B122" s="204"/>
      <c r="C122" s="205"/>
      <c r="D122" s="206" t="s">
        <v>141</v>
      </c>
      <c r="E122" s="207" t="s">
        <v>34</v>
      </c>
      <c r="F122" s="208" t="s">
        <v>365</v>
      </c>
      <c r="G122" s="205"/>
      <c r="H122" s="209">
        <v>78.3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141</v>
      </c>
      <c r="AU122" s="215" t="s">
        <v>90</v>
      </c>
      <c r="AV122" s="11" t="s">
        <v>90</v>
      </c>
      <c r="AW122" s="11" t="s">
        <v>43</v>
      </c>
      <c r="AX122" s="11" t="s">
        <v>80</v>
      </c>
      <c r="AY122" s="215" t="s">
        <v>132</v>
      </c>
    </row>
    <row r="123" spans="2:65" s="13" customFormat="1" ht="13.5">
      <c r="B123" s="239"/>
      <c r="C123" s="240"/>
      <c r="D123" s="206" t="s">
        <v>141</v>
      </c>
      <c r="E123" s="241" t="s">
        <v>34</v>
      </c>
      <c r="F123" s="242" t="s">
        <v>366</v>
      </c>
      <c r="G123" s="240"/>
      <c r="H123" s="241" t="s">
        <v>34</v>
      </c>
      <c r="I123" s="243"/>
      <c r="J123" s="240"/>
      <c r="K123" s="240"/>
      <c r="L123" s="244"/>
      <c r="M123" s="245"/>
      <c r="N123" s="246"/>
      <c r="O123" s="246"/>
      <c r="P123" s="246"/>
      <c r="Q123" s="246"/>
      <c r="R123" s="246"/>
      <c r="S123" s="246"/>
      <c r="T123" s="247"/>
      <c r="AT123" s="248" t="s">
        <v>141</v>
      </c>
      <c r="AU123" s="248" t="s">
        <v>90</v>
      </c>
      <c r="AV123" s="13" t="s">
        <v>88</v>
      </c>
      <c r="AW123" s="13" t="s">
        <v>43</v>
      </c>
      <c r="AX123" s="13" t="s">
        <v>80</v>
      </c>
      <c r="AY123" s="248" t="s">
        <v>132</v>
      </c>
    </row>
    <row r="124" spans="2:65" s="11" customFormat="1" ht="13.5">
      <c r="B124" s="204"/>
      <c r="C124" s="205"/>
      <c r="D124" s="206" t="s">
        <v>141</v>
      </c>
      <c r="E124" s="207" t="s">
        <v>34</v>
      </c>
      <c r="F124" s="208" t="s">
        <v>367</v>
      </c>
      <c r="G124" s="205"/>
      <c r="H124" s="209">
        <v>51.3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141</v>
      </c>
      <c r="AU124" s="215" t="s">
        <v>90</v>
      </c>
      <c r="AV124" s="11" t="s">
        <v>90</v>
      </c>
      <c r="AW124" s="11" t="s">
        <v>43</v>
      </c>
      <c r="AX124" s="11" t="s">
        <v>80</v>
      </c>
      <c r="AY124" s="215" t="s">
        <v>132</v>
      </c>
    </row>
    <row r="125" spans="2:65" s="13" customFormat="1" ht="13.5">
      <c r="B125" s="239"/>
      <c r="C125" s="240"/>
      <c r="D125" s="206" t="s">
        <v>141</v>
      </c>
      <c r="E125" s="241" t="s">
        <v>34</v>
      </c>
      <c r="F125" s="242" t="s">
        <v>368</v>
      </c>
      <c r="G125" s="240"/>
      <c r="H125" s="241" t="s">
        <v>34</v>
      </c>
      <c r="I125" s="243"/>
      <c r="J125" s="240"/>
      <c r="K125" s="240"/>
      <c r="L125" s="244"/>
      <c r="M125" s="245"/>
      <c r="N125" s="246"/>
      <c r="O125" s="246"/>
      <c r="P125" s="246"/>
      <c r="Q125" s="246"/>
      <c r="R125" s="246"/>
      <c r="S125" s="246"/>
      <c r="T125" s="247"/>
      <c r="AT125" s="248" t="s">
        <v>141</v>
      </c>
      <c r="AU125" s="248" t="s">
        <v>90</v>
      </c>
      <c r="AV125" s="13" t="s">
        <v>88</v>
      </c>
      <c r="AW125" s="13" t="s">
        <v>43</v>
      </c>
      <c r="AX125" s="13" t="s">
        <v>80</v>
      </c>
      <c r="AY125" s="248" t="s">
        <v>132</v>
      </c>
    </row>
    <row r="126" spans="2:65" s="11" customFormat="1" ht="13.5">
      <c r="B126" s="204"/>
      <c r="C126" s="205"/>
      <c r="D126" s="206" t="s">
        <v>141</v>
      </c>
      <c r="E126" s="207" t="s">
        <v>34</v>
      </c>
      <c r="F126" s="208" t="s">
        <v>373</v>
      </c>
      <c r="G126" s="205"/>
      <c r="H126" s="209">
        <v>45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141</v>
      </c>
      <c r="AU126" s="215" t="s">
        <v>90</v>
      </c>
      <c r="AV126" s="11" t="s">
        <v>90</v>
      </c>
      <c r="AW126" s="11" t="s">
        <v>43</v>
      </c>
      <c r="AX126" s="11" t="s">
        <v>80</v>
      </c>
      <c r="AY126" s="215" t="s">
        <v>132</v>
      </c>
    </row>
    <row r="127" spans="2:65" s="12" customFormat="1" ht="13.5">
      <c r="B127" s="216"/>
      <c r="C127" s="217"/>
      <c r="D127" s="206" t="s">
        <v>141</v>
      </c>
      <c r="E127" s="218" t="s">
        <v>34</v>
      </c>
      <c r="F127" s="219" t="s">
        <v>149</v>
      </c>
      <c r="G127" s="217"/>
      <c r="H127" s="220">
        <v>174.6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141</v>
      </c>
      <c r="AU127" s="226" t="s">
        <v>90</v>
      </c>
      <c r="AV127" s="12" t="s">
        <v>139</v>
      </c>
      <c r="AW127" s="12" t="s">
        <v>43</v>
      </c>
      <c r="AX127" s="12" t="s">
        <v>88</v>
      </c>
      <c r="AY127" s="226" t="s">
        <v>132</v>
      </c>
    </row>
    <row r="128" spans="2:65" s="1" customFormat="1" ht="38.25" customHeight="1">
      <c r="B128" s="41"/>
      <c r="C128" s="192" t="s">
        <v>207</v>
      </c>
      <c r="D128" s="192" t="s">
        <v>135</v>
      </c>
      <c r="E128" s="193" t="s">
        <v>374</v>
      </c>
      <c r="F128" s="194" t="s">
        <v>375</v>
      </c>
      <c r="G128" s="195" t="s">
        <v>154</v>
      </c>
      <c r="H128" s="196">
        <v>0.312</v>
      </c>
      <c r="I128" s="197"/>
      <c r="J128" s="198">
        <f>ROUND(I128*H128,2)</f>
        <v>0</v>
      </c>
      <c r="K128" s="194" t="s">
        <v>155</v>
      </c>
      <c r="L128" s="61"/>
      <c r="M128" s="199" t="s">
        <v>34</v>
      </c>
      <c r="N128" s="200" t="s">
        <v>51</v>
      </c>
      <c r="O128" s="4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23" t="s">
        <v>189</v>
      </c>
      <c r="AT128" s="23" t="s">
        <v>135</v>
      </c>
      <c r="AU128" s="23" t="s">
        <v>90</v>
      </c>
      <c r="AY128" s="23" t="s">
        <v>132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88</v>
      </c>
      <c r="BK128" s="203">
        <f>ROUND(I128*H128,2)</f>
        <v>0</v>
      </c>
      <c r="BL128" s="23" t="s">
        <v>189</v>
      </c>
      <c r="BM128" s="23" t="s">
        <v>376</v>
      </c>
    </row>
    <row r="129" spans="2:65" s="1" customFormat="1" ht="38.25" customHeight="1">
      <c r="B129" s="41"/>
      <c r="C129" s="192" t="s">
        <v>213</v>
      </c>
      <c r="D129" s="192" t="s">
        <v>135</v>
      </c>
      <c r="E129" s="193" t="s">
        <v>377</v>
      </c>
      <c r="F129" s="194" t="s">
        <v>378</v>
      </c>
      <c r="G129" s="195" t="s">
        <v>154</v>
      </c>
      <c r="H129" s="196">
        <v>0.312</v>
      </c>
      <c r="I129" s="197"/>
      <c r="J129" s="198">
        <f>ROUND(I129*H129,2)</f>
        <v>0</v>
      </c>
      <c r="K129" s="194" t="s">
        <v>155</v>
      </c>
      <c r="L129" s="61"/>
      <c r="M129" s="199" t="s">
        <v>34</v>
      </c>
      <c r="N129" s="200" t="s">
        <v>51</v>
      </c>
      <c r="O129" s="42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189</v>
      </c>
      <c r="AT129" s="23" t="s">
        <v>135</v>
      </c>
      <c r="AU129" s="23" t="s">
        <v>90</v>
      </c>
      <c r="AY129" s="23" t="s">
        <v>132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88</v>
      </c>
      <c r="BK129" s="203">
        <f>ROUND(I129*H129,2)</f>
        <v>0</v>
      </c>
      <c r="BL129" s="23" t="s">
        <v>189</v>
      </c>
      <c r="BM129" s="23" t="s">
        <v>379</v>
      </c>
    </row>
    <row r="130" spans="2:65" s="10" customFormat="1" ht="29.85" customHeight="1">
      <c r="B130" s="176"/>
      <c r="C130" s="177"/>
      <c r="D130" s="178" t="s">
        <v>79</v>
      </c>
      <c r="E130" s="190" t="s">
        <v>380</v>
      </c>
      <c r="F130" s="190" t="s">
        <v>381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SUM(P131:P138)</f>
        <v>0</v>
      </c>
      <c r="Q130" s="184"/>
      <c r="R130" s="185">
        <f>SUM(R131:R138)</f>
        <v>0</v>
      </c>
      <c r="S130" s="184"/>
      <c r="T130" s="186">
        <f>SUM(T131:T138)</f>
        <v>0</v>
      </c>
      <c r="AR130" s="187" t="s">
        <v>90</v>
      </c>
      <c r="AT130" s="188" t="s">
        <v>79</v>
      </c>
      <c r="AU130" s="188" t="s">
        <v>88</v>
      </c>
      <c r="AY130" s="187" t="s">
        <v>132</v>
      </c>
      <c r="BK130" s="189">
        <f>SUM(BK131:BK138)</f>
        <v>0</v>
      </c>
    </row>
    <row r="131" spans="2:65" s="1" customFormat="1" ht="63.75" customHeight="1">
      <c r="B131" s="41"/>
      <c r="C131" s="192" t="s">
        <v>219</v>
      </c>
      <c r="D131" s="192" t="s">
        <v>135</v>
      </c>
      <c r="E131" s="193" t="s">
        <v>382</v>
      </c>
      <c r="F131" s="194" t="s">
        <v>383</v>
      </c>
      <c r="G131" s="195" t="s">
        <v>216</v>
      </c>
      <c r="H131" s="196">
        <v>220</v>
      </c>
      <c r="I131" s="197"/>
      <c r="J131" s="198">
        <f>ROUND(I131*H131,2)</f>
        <v>0</v>
      </c>
      <c r="K131" s="194" t="s">
        <v>34</v>
      </c>
      <c r="L131" s="61"/>
      <c r="M131" s="199" t="s">
        <v>34</v>
      </c>
      <c r="N131" s="200" t="s">
        <v>51</v>
      </c>
      <c r="O131" s="4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3" t="s">
        <v>189</v>
      </c>
      <c r="AT131" s="23" t="s">
        <v>135</v>
      </c>
      <c r="AU131" s="23" t="s">
        <v>90</v>
      </c>
      <c r="AY131" s="23" t="s">
        <v>132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88</v>
      </c>
      <c r="BK131" s="203">
        <f>ROUND(I131*H131,2)</f>
        <v>0</v>
      </c>
      <c r="BL131" s="23" t="s">
        <v>189</v>
      </c>
      <c r="BM131" s="23" t="s">
        <v>384</v>
      </c>
    </row>
    <row r="132" spans="2:65" s="1" customFormat="1" ht="27">
      <c r="B132" s="41"/>
      <c r="C132" s="63"/>
      <c r="D132" s="206" t="s">
        <v>195</v>
      </c>
      <c r="E132" s="63"/>
      <c r="F132" s="227" t="s">
        <v>385</v>
      </c>
      <c r="G132" s="63"/>
      <c r="H132" s="63"/>
      <c r="I132" s="163"/>
      <c r="J132" s="63"/>
      <c r="K132" s="63"/>
      <c r="L132" s="61"/>
      <c r="M132" s="228"/>
      <c r="N132" s="42"/>
      <c r="O132" s="42"/>
      <c r="P132" s="42"/>
      <c r="Q132" s="42"/>
      <c r="R132" s="42"/>
      <c r="S132" s="42"/>
      <c r="T132" s="78"/>
      <c r="AT132" s="23" t="s">
        <v>195</v>
      </c>
      <c r="AU132" s="23" t="s">
        <v>90</v>
      </c>
    </row>
    <row r="133" spans="2:65" s="13" customFormat="1" ht="13.5">
      <c r="B133" s="239"/>
      <c r="C133" s="240"/>
      <c r="D133" s="206" t="s">
        <v>141</v>
      </c>
      <c r="E133" s="241" t="s">
        <v>34</v>
      </c>
      <c r="F133" s="242" t="s">
        <v>386</v>
      </c>
      <c r="G133" s="240"/>
      <c r="H133" s="241" t="s">
        <v>34</v>
      </c>
      <c r="I133" s="243"/>
      <c r="J133" s="240"/>
      <c r="K133" s="240"/>
      <c r="L133" s="244"/>
      <c r="M133" s="245"/>
      <c r="N133" s="246"/>
      <c r="O133" s="246"/>
      <c r="P133" s="246"/>
      <c r="Q133" s="246"/>
      <c r="R133" s="246"/>
      <c r="S133" s="246"/>
      <c r="T133" s="247"/>
      <c r="AT133" s="248" t="s">
        <v>141</v>
      </c>
      <c r="AU133" s="248" t="s">
        <v>90</v>
      </c>
      <c r="AV133" s="13" t="s">
        <v>88</v>
      </c>
      <c r="AW133" s="13" t="s">
        <v>43</v>
      </c>
      <c r="AX133" s="13" t="s">
        <v>80</v>
      </c>
      <c r="AY133" s="248" t="s">
        <v>132</v>
      </c>
    </row>
    <row r="134" spans="2:65" s="11" customFormat="1" ht="13.5">
      <c r="B134" s="204"/>
      <c r="C134" s="205"/>
      <c r="D134" s="206" t="s">
        <v>141</v>
      </c>
      <c r="E134" s="207" t="s">
        <v>34</v>
      </c>
      <c r="F134" s="208" t="s">
        <v>387</v>
      </c>
      <c r="G134" s="205"/>
      <c r="H134" s="209">
        <v>220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141</v>
      </c>
      <c r="AU134" s="215" t="s">
        <v>90</v>
      </c>
      <c r="AV134" s="11" t="s">
        <v>90</v>
      </c>
      <c r="AW134" s="11" t="s">
        <v>43</v>
      </c>
      <c r="AX134" s="11" t="s">
        <v>88</v>
      </c>
      <c r="AY134" s="215" t="s">
        <v>132</v>
      </c>
    </row>
    <row r="135" spans="2:65" s="1" customFormat="1" ht="63.75" customHeight="1">
      <c r="B135" s="41"/>
      <c r="C135" s="192" t="s">
        <v>10</v>
      </c>
      <c r="D135" s="192" t="s">
        <v>135</v>
      </c>
      <c r="E135" s="193" t="s">
        <v>388</v>
      </c>
      <c r="F135" s="194" t="s">
        <v>389</v>
      </c>
      <c r="G135" s="195" t="s">
        <v>216</v>
      </c>
      <c r="H135" s="196">
        <v>52</v>
      </c>
      <c r="I135" s="197"/>
      <c r="J135" s="198">
        <f>ROUND(I135*H135,2)</f>
        <v>0</v>
      </c>
      <c r="K135" s="194" t="s">
        <v>34</v>
      </c>
      <c r="L135" s="61"/>
      <c r="M135" s="199" t="s">
        <v>34</v>
      </c>
      <c r="N135" s="200" t="s">
        <v>51</v>
      </c>
      <c r="O135" s="4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23" t="s">
        <v>189</v>
      </c>
      <c r="AT135" s="23" t="s">
        <v>135</v>
      </c>
      <c r="AU135" s="23" t="s">
        <v>90</v>
      </c>
      <c r="AY135" s="23" t="s">
        <v>132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3" t="s">
        <v>88</v>
      </c>
      <c r="BK135" s="203">
        <f>ROUND(I135*H135,2)</f>
        <v>0</v>
      </c>
      <c r="BL135" s="23" t="s">
        <v>189</v>
      </c>
      <c r="BM135" s="23" t="s">
        <v>390</v>
      </c>
    </row>
    <row r="136" spans="2:65" s="1" customFormat="1" ht="27">
      <c r="B136" s="41"/>
      <c r="C136" s="63"/>
      <c r="D136" s="206" t="s">
        <v>195</v>
      </c>
      <c r="E136" s="63"/>
      <c r="F136" s="227" t="s">
        <v>385</v>
      </c>
      <c r="G136" s="63"/>
      <c r="H136" s="63"/>
      <c r="I136" s="163"/>
      <c r="J136" s="63"/>
      <c r="K136" s="63"/>
      <c r="L136" s="61"/>
      <c r="M136" s="228"/>
      <c r="N136" s="42"/>
      <c r="O136" s="42"/>
      <c r="P136" s="42"/>
      <c r="Q136" s="42"/>
      <c r="R136" s="42"/>
      <c r="S136" s="42"/>
      <c r="T136" s="78"/>
      <c r="AT136" s="23" t="s">
        <v>195</v>
      </c>
      <c r="AU136" s="23" t="s">
        <v>90</v>
      </c>
    </row>
    <row r="137" spans="2:65" s="13" customFormat="1" ht="13.5">
      <c r="B137" s="239"/>
      <c r="C137" s="240"/>
      <c r="D137" s="206" t="s">
        <v>141</v>
      </c>
      <c r="E137" s="241" t="s">
        <v>34</v>
      </c>
      <c r="F137" s="242" t="s">
        <v>391</v>
      </c>
      <c r="G137" s="240"/>
      <c r="H137" s="241" t="s">
        <v>34</v>
      </c>
      <c r="I137" s="243"/>
      <c r="J137" s="240"/>
      <c r="K137" s="240"/>
      <c r="L137" s="244"/>
      <c r="M137" s="245"/>
      <c r="N137" s="246"/>
      <c r="O137" s="246"/>
      <c r="P137" s="246"/>
      <c r="Q137" s="246"/>
      <c r="R137" s="246"/>
      <c r="S137" s="246"/>
      <c r="T137" s="247"/>
      <c r="AT137" s="248" t="s">
        <v>141</v>
      </c>
      <c r="AU137" s="248" t="s">
        <v>90</v>
      </c>
      <c r="AV137" s="13" t="s">
        <v>88</v>
      </c>
      <c r="AW137" s="13" t="s">
        <v>43</v>
      </c>
      <c r="AX137" s="13" t="s">
        <v>80</v>
      </c>
      <c r="AY137" s="248" t="s">
        <v>132</v>
      </c>
    </row>
    <row r="138" spans="2:65" s="11" customFormat="1" ht="13.5">
      <c r="B138" s="204"/>
      <c r="C138" s="205"/>
      <c r="D138" s="206" t="s">
        <v>141</v>
      </c>
      <c r="E138" s="207" t="s">
        <v>34</v>
      </c>
      <c r="F138" s="208" t="s">
        <v>392</v>
      </c>
      <c r="G138" s="205"/>
      <c r="H138" s="209">
        <v>52</v>
      </c>
      <c r="I138" s="210"/>
      <c r="J138" s="205"/>
      <c r="K138" s="205"/>
      <c r="L138" s="211"/>
      <c r="M138" s="253"/>
      <c r="N138" s="254"/>
      <c r="O138" s="254"/>
      <c r="P138" s="254"/>
      <c r="Q138" s="254"/>
      <c r="R138" s="254"/>
      <c r="S138" s="254"/>
      <c r="T138" s="255"/>
      <c r="AT138" s="215" t="s">
        <v>141</v>
      </c>
      <c r="AU138" s="215" t="s">
        <v>90</v>
      </c>
      <c r="AV138" s="11" t="s">
        <v>90</v>
      </c>
      <c r="AW138" s="11" t="s">
        <v>43</v>
      </c>
      <c r="AX138" s="11" t="s">
        <v>88</v>
      </c>
      <c r="AY138" s="215" t="s">
        <v>132</v>
      </c>
    </row>
    <row r="139" spans="2:65" s="1" customFormat="1" ht="6.95" customHeight="1">
      <c r="B139" s="56"/>
      <c r="C139" s="57"/>
      <c r="D139" s="57"/>
      <c r="E139" s="57"/>
      <c r="F139" s="57"/>
      <c r="G139" s="57"/>
      <c r="H139" s="57"/>
      <c r="I139" s="139"/>
      <c r="J139" s="57"/>
      <c r="K139" s="57"/>
      <c r="L139" s="61"/>
    </row>
  </sheetData>
  <sheetProtection algorithmName="SHA-512" hashValue="VTvzzjZIeOfawONNRuBkn8R/UL8smtmN7B5NLS9ymh+m3C+PTh8ub4hG/qmMTHHx3kVMRc2oM3DCR1UYLP3Qag==" saltValue="Oa8Omj5cKy/AXgJs7YQkuwkTZ7/qicUMWV1XgvvLE4iorqXqyfcbvxRbj136R5TLwxfR1RydLvXVTZSJZ9GwXQ==" spinCount="100000" sheet="1" objects="1" scenarios="1" formatColumns="0" formatRows="0" autoFilter="0"/>
  <autoFilter ref="C80:K138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640625" style="256" customWidth="1"/>
    <col min="7" max="7" width="5" style="256" customWidth="1"/>
    <col min="8" max="8" width="77.83203125" style="256" customWidth="1"/>
    <col min="9" max="10" width="20" style="256" customWidth="1"/>
    <col min="11" max="11" width="1.6640625" style="256" customWidth="1"/>
  </cols>
  <sheetData>
    <row r="1" spans="2:11" ht="37.5" customHeight="1"/>
    <row r="2" spans="2:1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4" customFormat="1" ht="45" customHeight="1">
      <c r="B3" s="260"/>
      <c r="C3" s="384" t="s">
        <v>393</v>
      </c>
      <c r="D3" s="384"/>
      <c r="E3" s="384"/>
      <c r="F3" s="384"/>
      <c r="G3" s="384"/>
      <c r="H3" s="384"/>
      <c r="I3" s="384"/>
      <c r="J3" s="384"/>
      <c r="K3" s="261"/>
    </row>
    <row r="4" spans="2:11" ht="25.5" customHeight="1">
      <c r="B4" s="262"/>
      <c r="C4" s="388" t="s">
        <v>394</v>
      </c>
      <c r="D4" s="388"/>
      <c r="E4" s="388"/>
      <c r="F4" s="388"/>
      <c r="G4" s="388"/>
      <c r="H4" s="388"/>
      <c r="I4" s="388"/>
      <c r="J4" s="388"/>
      <c r="K4" s="263"/>
    </row>
    <row r="5" spans="2:1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ht="15" customHeight="1">
      <c r="B6" s="262"/>
      <c r="C6" s="387" t="s">
        <v>395</v>
      </c>
      <c r="D6" s="387"/>
      <c r="E6" s="387"/>
      <c r="F6" s="387"/>
      <c r="G6" s="387"/>
      <c r="H6" s="387"/>
      <c r="I6" s="387"/>
      <c r="J6" s="387"/>
      <c r="K6" s="263"/>
    </row>
    <row r="7" spans="2:11" ht="15" customHeight="1">
      <c r="B7" s="266"/>
      <c r="C7" s="387" t="s">
        <v>396</v>
      </c>
      <c r="D7" s="387"/>
      <c r="E7" s="387"/>
      <c r="F7" s="387"/>
      <c r="G7" s="387"/>
      <c r="H7" s="387"/>
      <c r="I7" s="387"/>
      <c r="J7" s="387"/>
      <c r="K7" s="263"/>
    </row>
    <row r="8" spans="2:1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ht="15" customHeight="1">
      <c r="B9" s="266"/>
      <c r="C9" s="387" t="s">
        <v>397</v>
      </c>
      <c r="D9" s="387"/>
      <c r="E9" s="387"/>
      <c r="F9" s="387"/>
      <c r="G9" s="387"/>
      <c r="H9" s="387"/>
      <c r="I9" s="387"/>
      <c r="J9" s="387"/>
      <c r="K9" s="263"/>
    </row>
    <row r="10" spans="2:11" ht="15" customHeight="1">
      <c r="B10" s="266"/>
      <c r="C10" s="265"/>
      <c r="D10" s="387" t="s">
        <v>398</v>
      </c>
      <c r="E10" s="387"/>
      <c r="F10" s="387"/>
      <c r="G10" s="387"/>
      <c r="H10" s="387"/>
      <c r="I10" s="387"/>
      <c r="J10" s="387"/>
      <c r="K10" s="263"/>
    </row>
    <row r="11" spans="2:11" ht="15" customHeight="1">
      <c r="B11" s="266"/>
      <c r="C11" s="267"/>
      <c r="D11" s="387" t="s">
        <v>399</v>
      </c>
      <c r="E11" s="387"/>
      <c r="F11" s="387"/>
      <c r="G11" s="387"/>
      <c r="H11" s="387"/>
      <c r="I11" s="387"/>
      <c r="J11" s="387"/>
      <c r="K11" s="263"/>
    </row>
    <row r="12" spans="2:11" ht="12.75" customHeight="1">
      <c r="B12" s="266"/>
      <c r="C12" s="267"/>
      <c r="D12" s="267"/>
      <c r="E12" s="267"/>
      <c r="F12" s="267"/>
      <c r="G12" s="267"/>
      <c r="H12" s="267"/>
      <c r="I12" s="267"/>
      <c r="J12" s="267"/>
      <c r="K12" s="263"/>
    </row>
    <row r="13" spans="2:11" ht="15" customHeight="1">
      <c r="B13" s="266"/>
      <c r="C13" s="267"/>
      <c r="D13" s="387" t="s">
        <v>400</v>
      </c>
      <c r="E13" s="387"/>
      <c r="F13" s="387"/>
      <c r="G13" s="387"/>
      <c r="H13" s="387"/>
      <c r="I13" s="387"/>
      <c r="J13" s="387"/>
      <c r="K13" s="263"/>
    </row>
    <row r="14" spans="2:11" ht="15" customHeight="1">
      <c r="B14" s="266"/>
      <c r="C14" s="267"/>
      <c r="D14" s="387" t="s">
        <v>401</v>
      </c>
      <c r="E14" s="387"/>
      <c r="F14" s="387"/>
      <c r="G14" s="387"/>
      <c r="H14" s="387"/>
      <c r="I14" s="387"/>
      <c r="J14" s="387"/>
      <c r="K14" s="263"/>
    </row>
    <row r="15" spans="2:11" ht="15" customHeight="1">
      <c r="B15" s="266"/>
      <c r="C15" s="267"/>
      <c r="D15" s="387" t="s">
        <v>402</v>
      </c>
      <c r="E15" s="387"/>
      <c r="F15" s="387"/>
      <c r="G15" s="387"/>
      <c r="H15" s="387"/>
      <c r="I15" s="387"/>
      <c r="J15" s="387"/>
      <c r="K15" s="263"/>
    </row>
    <row r="16" spans="2:11" ht="15" customHeight="1">
      <c r="B16" s="266"/>
      <c r="C16" s="267"/>
      <c r="D16" s="267"/>
      <c r="E16" s="268" t="s">
        <v>87</v>
      </c>
      <c r="F16" s="387" t="s">
        <v>403</v>
      </c>
      <c r="G16" s="387"/>
      <c r="H16" s="387"/>
      <c r="I16" s="387"/>
      <c r="J16" s="387"/>
      <c r="K16" s="263"/>
    </row>
    <row r="17" spans="2:11" ht="15" customHeight="1">
      <c r="B17" s="266"/>
      <c r="C17" s="267"/>
      <c r="D17" s="267"/>
      <c r="E17" s="268" t="s">
        <v>404</v>
      </c>
      <c r="F17" s="387" t="s">
        <v>405</v>
      </c>
      <c r="G17" s="387"/>
      <c r="H17" s="387"/>
      <c r="I17" s="387"/>
      <c r="J17" s="387"/>
      <c r="K17" s="263"/>
    </row>
    <row r="18" spans="2:11" ht="15" customHeight="1">
      <c r="B18" s="266"/>
      <c r="C18" s="267"/>
      <c r="D18" s="267"/>
      <c r="E18" s="268" t="s">
        <v>406</v>
      </c>
      <c r="F18" s="387" t="s">
        <v>407</v>
      </c>
      <c r="G18" s="387"/>
      <c r="H18" s="387"/>
      <c r="I18" s="387"/>
      <c r="J18" s="387"/>
      <c r="K18" s="263"/>
    </row>
    <row r="19" spans="2:11" ht="15" customHeight="1">
      <c r="B19" s="266"/>
      <c r="C19" s="267"/>
      <c r="D19" s="267"/>
      <c r="E19" s="268" t="s">
        <v>408</v>
      </c>
      <c r="F19" s="387" t="s">
        <v>409</v>
      </c>
      <c r="G19" s="387"/>
      <c r="H19" s="387"/>
      <c r="I19" s="387"/>
      <c r="J19" s="387"/>
      <c r="K19" s="263"/>
    </row>
    <row r="20" spans="2:11" ht="15" customHeight="1">
      <c r="B20" s="266"/>
      <c r="C20" s="267"/>
      <c r="D20" s="267"/>
      <c r="E20" s="268" t="s">
        <v>410</v>
      </c>
      <c r="F20" s="387" t="s">
        <v>411</v>
      </c>
      <c r="G20" s="387"/>
      <c r="H20" s="387"/>
      <c r="I20" s="387"/>
      <c r="J20" s="387"/>
      <c r="K20" s="263"/>
    </row>
    <row r="21" spans="2:11" ht="15" customHeight="1">
      <c r="B21" s="266"/>
      <c r="C21" s="267"/>
      <c r="D21" s="267"/>
      <c r="E21" s="268" t="s">
        <v>412</v>
      </c>
      <c r="F21" s="387" t="s">
        <v>413</v>
      </c>
      <c r="G21" s="387"/>
      <c r="H21" s="387"/>
      <c r="I21" s="387"/>
      <c r="J21" s="387"/>
      <c r="K21" s="263"/>
    </row>
    <row r="22" spans="2:11" ht="12.75" customHeight="1">
      <c r="B22" s="266"/>
      <c r="C22" s="267"/>
      <c r="D22" s="267"/>
      <c r="E22" s="267"/>
      <c r="F22" s="267"/>
      <c r="G22" s="267"/>
      <c r="H22" s="267"/>
      <c r="I22" s="267"/>
      <c r="J22" s="267"/>
      <c r="K22" s="263"/>
    </row>
    <row r="23" spans="2:11" ht="15" customHeight="1">
      <c r="B23" s="266"/>
      <c r="C23" s="387" t="s">
        <v>414</v>
      </c>
      <c r="D23" s="387"/>
      <c r="E23" s="387"/>
      <c r="F23" s="387"/>
      <c r="G23" s="387"/>
      <c r="H23" s="387"/>
      <c r="I23" s="387"/>
      <c r="J23" s="387"/>
      <c r="K23" s="263"/>
    </row>
    <row r="24" spans="2:11" ht="15" customHeight="1">
      <c r="B24" s="266"/>
      <c r="C24" s="387" t="s">
        <v>415</v>
      </c>
      <c r="D24" s="387"/>
      <c r="E24" s="387"/>
      <c r="F24" s="387"/>
      <c r="G24" s="387"/>
      <c r="H24" s="387"/>
      <c r="I24" s="387"/>
      <c r="J24" s="387"/>
      <c r="K24" s="263"/>
    </row>
    <row r="25" spans="2:11" ht="15" customHeight="1">
      <c r="B25" s="266"/>
      <c r="C25" s="265"/>
      <c r="D25" s="387" t="s">
        <v>416</v>
      </c>
      <c r="E25" s="387"/>
      <c r="F25" s="387"/>
      <c r="G25" s="387"/>
      <c r="H25" s="387"/>
      <c r="I25" s="387"/>
      <c r="J25" s="387"/>
      <c r="K25" s="263"/>
    </row>
    <row r="26" spans="2:11" ht="15" customHeight="1">
      <c r="B26" s="266"/>
      <c r="C26" s="267"/>
      <c r="D26" s="387" t="s">
        <v>417</v>
      </c>
      <c r="E26" s="387"/>
      <c r="F26" s="387"/>
      <c r="G26" s="387"/>
      <c r="H26" s="387"/>
      <c r="I26" s="387"/>
      <c r="J26" s="387"/>
      <c r="K26" s="263"/>
    </row>
    <row r="27" spans="2:11" ht="12.75" customHeight="1">
      <c r="B27" s="266"/>
      <c r="C27" s="267"/>
      <c r="D27" s="267"/>
      <c r="E27" s="267"/>
      <c r="F27" s="267"/>
      <c r="G27" s="267"/>
      <c r="H27" s="267"/>
      <c r="I27" s="267"/>
      <c r="J27" s="267"/>
      <c r="K27" s="263"/>
    </row>
    <row r="28" spans="2:11" ht="15" customHeight="1">
      <c r="B28" s="266"/>
      <c r="C28" s="267"/>
      <c r="D28" s="387" t="s">
        <v>418</v>
      </c>
      <c r="E28" s="387"/>
      <c r="F28" s="387"/>
      <c r="G28" s="387"/>
      <c r="H28" s="387"/>
      <c r="I28" s="387"/>
      <c r="J28" s="387"/>
      <c r="K28" s="263"/>
    </row>
    <row r="29" spans="2:11" ht="15" customHeight="1">
      <c r="B29" s="266"/>
      <c r="C29" s="267"/>
      <c r="D29" s="387" t="s">
        <v>419</v>
      </c>
      <c r="E29" s="387"/>
      <c r="F29" s="387"/>
      <c r="G29" s="387"/>
      <c r="H29" s="387"/>
      <c r="I29" s="387"/>
      <c r="J29" s="387"/>
      <c r="K29" s="263"/>
    </row>
    <row r="30" spans="2:11" ht="12.75" customHeight="1">
      <c r="B30" s="266"/>
      <c r="C30" s="267"/>
      <c r="D30" s="267"/>
      <c r="E30" s="267"/>
      <c r="F30" s="267"/>
      <c r="G30" s="267"/>
      <c r="H30" s="267"/>
      <c r="I30" s="267"/>
      <c r="J30" s="267"/>
      <c r="K30" s="263"/>
    </row>
    <row r="31" spans="2:11" ht="15" customHeight="1">
      <c r="B31" s="266"/>
      <c r="C31" s="267"/>
      <c r="D31" s="387" t="s">
        <v>420</v>
      </c>
      <c r="E31" s="387"/>
      <c r="F31" s="387"/>
      <c r="G31" s="387"/>
      <c r="H31" s="387"/>
      <c r="I31" s="387"/>
      <c r="J31" s="387"/>
      <c r="K31" s="263"/>
    </row>
    <row r="32" spans="2:11" ht="15" customHeight="1">
      <c r="B32" s="266"/>
      <c r="C32" s="267"/>
      <c r="D32" s="387" t="s">
        <v>421</v>
      </c>
      <c r="E32" s="387"/>
      <c r="F32" s="387"/>
      <c r="G32" s="387"/>
      <c r="H32" s="387"/>
      <c r="I32" s="387"/>
      <c r="J32" s="387"/>
      <c r="K32" s="263"/>
    </row>
    <row r="33" spans="2:11" ht="15" customHeight="1">
      <c r="B33" s="266"/>
      <c r="C33" s="267"/>
      <c r="D33" s="387" t="s">
        <v>422</v>
      </c>
      <c r="E33" s="387"/>
      <c r="F33" s="387"/>
      <c r="G33" s="387"/>
      <c r="H33" s="387"/>
      <c r="I33" s="387"/>
      <c r="J33" s="387"/>
      <c r="K33" s="263"/>
    </row>
    <row r="34" spans="2:11" ht="15" customHeight="1">
      <c r="B34" s="266"/>
      <c r="C34" s="267"/>
      <c r="D34" s="265"/>
      <c r="E34" s="269" t="s">
        <v>117</v>
      </c>
      <c r="F34" s="265"/>
      <c r="G34" s="387" t="s">
        <v>423</v>
      </c>
      <c r="H34" s="387"/>
      <c r="I34" s="387"/>
      <c r="J34" s="387"/>
      <c r="K34" s="263"/>
    </row>
    <row r="35" spans="2:11" ht="30.75" customHeight="1">
      <c r="B35" s="266"/>
      <c r="C35" s="267"/>
      <c r="D35" s="265"/>
      <c r="E35" s="269" t="s">
        <v>424</v>
      </c>
      <c r="F35" s="265"/>
      <c r="G35" s="387" t="s">
        <v>425</v>
      </c>
      <c r="H35" s="387"/>
      <c r="I35" s="387"/>
      <c r="J35" s="387"/>
      <c r="K35" s="263"/>
    </row>
    <row r="36" spans="2:11" ht="15" customHeight="1">
      <c r="B36" s="266"/>
      <c r="C36" s="267"/>
      <c r="D36" s="265"/>
      <c r="E36" s="269" t="s">
        <v>61</v>
      </c>
      <c r="F36" s="265"/>
      <c r="G36" s="387" t="s">
        <v>426</v>
      </c>
      <c r="H36" s="387"/>
      <c r="I36" s="387"/>
      <c r="J36" s="387"/>
      <c r="K36" s="263"/>
    </row>
    <row r="37" spans="2:11" ht="15" customHeight="1">
      <c r="B37" s="266"/>
      <c r="C37" s="267"/>
      <c r="D37" s="265"/>
      <c r="E37" s="269" t="s">
        <v>118</v>
      </c>
      <c r="F37" s="265"/>
      <c r="G37" s="387" t="s">
        <v>427</v>
      </c>
      <c r="H37" s="387"/>
      <c r="I37" s="387"/>
      <c r="J37" s="387"/>
      <c r="K37" s="263"/>
    </row>
    <row r="38" spans="2:11" ht="15" customHeight="1">
      <c r="B38" s="266"/>
      <c r="C38" s="267"/>
      <c r="D38" s="265"/>
      <c r="E38" s="269" t="s">
        <v>119</v>
      </c>
      <c r="F38" s="265"/>
      <c r="G38" s="387" t="s">
        <v>428</v>
      </c>
      <c r="H38" s="387"/>
      <c r="I38" s="387"/>
      <c r="J38" s="387"/>
      <c r="K38" s="263"/>
    </row>
    <row r="39" spans="2:11" ht="15" customHeight="1">
      <c r="B39" s="266"/>
      <c r="C39" s="267"/>
      <c r="D39" s="265"/>
      <c r="E39" s="269" t="s">
        <v>120</v>
      </c>
      <c r="F39" s="265"/>
      <c r="G39" s="387" t="s">
        <v>429</v>
      </c>
      <c r="H39" s="387"/>
      <c r="I39" s="387"/>
      <c r="J39" s="387"/>
      <c r="K39" s="263"/>
    </row>
    <row r="40" spans="2:11" ht="15" customHeight="1">
      <c r="B40" s="266"/>
      <c r="C40" s="267"/>
      <c r="D40" s="265"/>
      <c r="E40" s="269" t="s">
        <v>430</v>
      </c>
      <c r="F40" s="265"/>
      <c r="G40" s="387" t="s">
        <v>431</v>
      </c>
      <c r="H40" s="387"/>
      <c r="I40" s="387"/>
      <c r="J40" s="387"/>
      <c r="K40" s="263"/>
    </row>
    <row r="41" spans="2:11" ht="15" customHeight="1">
      <c r="B41" s="266"/>
      <c r="C41" s="267"/>
      <c r="D41" s="265"/>
      <c r="E41" s="269"/>
      <c r="F41" s="265"/>
      <c r="G41" s="387" t="s">
        <v>432</v>
      </c>
      <c r="H41" s="387"/>
      <c r="I41" s="387"/>
      <c r="J41" s="387"/>
      <c r="K41" s="263"/>
    </row>
    <row r="42" spans="2:11" ht="15" customHeight="1">
      <c r="B42" s="266"/>
      <c r="C42" s="267"/>
      <c r="D42" s="265"/>
      <c r="E42" s="269" t="s">
        <v>433</v>
      </c>
      <c r="F42" s="265"/>
      <c r="G42" s="387" t="s">
        <v>434</v>
      </c>
      <c r="H42" s="387"/>
      <c r="I42" s="387"/>
      <c r="J42" s="387"/>
      <c r="K42" s="263"/>
    </row>
    <row r="43" spans="2:11" ht="15" customHeight="1">
      <c r="B43" s="266"/>
      <c r="C43" s="267"/>
      <c r="D43" s="265"/>
      <c r="E43" s="269" t="s">
        <v>122</v>
      </c>
      <c r="F43" s="265"/>
      <c r="G43" s="387" t="s">
        <v>435</v>
      </c>
      <c r="H43" s="387"/>
      <c r="I43" s="387"/>
      <c r="J43" s="387"/>
      <c r="K43" s="263"/>
    </row>
    <row r="44" spans="2:11" ht="12.75" customHeight="1">
      <c r="B44" s="266"/>
      <c r="C44" s="267"/>
      <c r="D44" s="265"/>
      <c r="E44" s="265"/>
      <c r="F44" s="265"/>
      <c r="G44" s="265"/>
      <c r="H44" s="265"/>
      <c r="I44" s="265"/>
      <c r="J44" s="265"/>
      <c r="K44" s="263"/>
    </row>
    <row r="45" spans="2:11" ht="15" customHeight="1">
      <c r="B45" s="266"/>
      <c r="C45" s="267"/>
      <c r="D45" s="387" t="s">
        <v>436</v>
      </c>
      <c r="E45" s="387"/>
      <c r="F45" s="387"/>
      <c r="G45" s="387"/>
      <c r="H45" s="387"/>
      <c r="I45" s="387"/>
      <c r="J45" s="387"/>
      <c r="K45" s="263"/>
    </row>
    <row r="46" spans="2:11" ht="15" customHeight="1">
      <c r="B46" s="266"/>
      <c r="C46" s="267"/>
      <c r="D46" s="267"/>
      <c r="E46" s="387" t="s">
        <v>437</v>
      </c>
      <c r="F46" s="387"/>
      <c r="G46" s="387"/>
      <c r="H46" s="387"/>
      <c r="I46" s="387"/>
      <c r="J46" s="387"/>
      <c r="K46" s="263"/>
    </row>
    <row r="47" spans="2:11" ht="15" customHeight="1">
      <c r="B47" s="266"/>
      <c r="C47" s="267"/>
      <c r="D47" s="267"/>
      <c r="E47" s="387" t="s">
        <v>438</v>
      </c>
      <c r="F47" s="387"/>
      <c r="G47" s="387"/>
      <c r="H47" s="387"/>
      <c r="I47" s="387"/>
      <c r="J47" s="387"/>
      <c r="K47" s="263"/>
    </row>
    <row r="48" spans="2:11" ht="15" customHeight="1">
      <c r="B48" s="266"/>
      <c r="C48" s="267"/>
      <c r="D48" s="267"/>
      <c r="E48" s="387" t="s">
        <v>439</v>
      </c>
      <c r="F48" s="387"/>
      <c r="G48" s="387"/>
      <c r="H48" s="387"/>
      <c r="I48" s="387"/>
      <c r="J48" s="387"/>
      <c r="K48" s="263"/>
    </row>
    <row r="49" spans="2:11" ht="15" customHeight="1">
      <c r="B49" s="266"/>
      <c r="C49" s="267"/>
      <c r="D49" s="387" t="s">
        <v>440</v>
      </c>
      <c r="E49" s="387"/>
      <c r="F49" s="387"/>
      <c r="G49" s="387"/>
      <c r="H49" s="387"/>
      <c r="I49" s="387"/>
      <c r="J49" s="387"/>
      <c r="K49" s="263"/>
    </row>
    <row r="50" spans="2:11" ht="25.5" customHeight="1">
      <c r="B50" s="262"/>
      <c r="C50" s="388" t="s">
        <v>441</v>
      </c>
      <c r="D50" s="388"/>
      <c r="E50" s="388"/>
      <c r="F50" s="388"/>
      <c r="G50" s="388"/>
      <c r="H50" s="388"/>
      <c r="I50" s="388"/>
      <c r="J50" s="388"/>
      <c r="K50" s="263"/>
    </row>
    <row r="51" spans="2:11" ht="5.25" customHeight="1">
      <c r="B51" s="262"/>
      <c r="C51" s="264"/>
      <c r="D51" s="264"/>
      <c r="E51" s="264"/>
      <c r="F51" s="264"/>
      <c r="G51" s="264"/>
      <c r="H51" s="264"/>
      <c r="I51" s="264"/>
      <c r="J51" s="264"/>
      <c r="K51" s="263"/>
    </row>
    <row r="52" spans="2:11" ht="15" customHeight="1">
      <c r="B52" s="262"/>
      <c r="C52" s="387" t="s">
        <v>442</v>
      </c>
      <c r="D52" s="387"/>
      <c r="E52" s="387"/>
      <c r="F52" s="387"/>
      <c r="G52" s="387"/>
      <c r="H52" s="387"/>
      <c r="I52" s="387"/>
      <c r="J52" s="387"/>
      <c r="K52" s="263"/>
    </row>
    <row r="53" spans="2:11" ht="15" customHeight="1">
      <c r="B53" s="262"/>
      <c r="C53" s="387" t="s">
        <v>443</v>
      </c>
      <c r="D53" s="387"/>
      <c r="E53" s="387"/>
      <c r="F53" s="387"/>
      <c r="G53" s="387"/>
      <c r="H53" s="387"/>
      <c r="I53" s="387"/>
      <c r="J53" s="387"/>
      <c r="K53" s="263"/>
    </row>
    <row r="54" spans="2:11" ht="12.75" customHeight="1">
      <c r="B54" s="262"/>
      <c r="C54" s="265"/>
      <c r="D54" s="265"/>
      <c r="E54" s="265"/>
      <c r="F54" s="265"/>
      <c r="G54" s="265"/>
      <c r="H54" s="265"/>
      <c r="I54" s="265"/>
      <c r="J54" s="265"/>
      <c r="K54" s="263"/>
    </row>
    <row r="55" spans="2:11" ht="15" customHeight="1">
      <c r="B55" s="262"/>
      <c r="C55" s="387" t="s">
        <v>444</v>
      </c>
      <c r="D55" s="387"/>
      <c r="E55" s="387"/>
      <c r="F55" s="387"/>
      <c r="G55" s="387"/>
      <c r="H55" s="387"/>
      <c r="I55" s="387"/>
      <c r="J55" s="387"/>
      <c r="K55" s="263"/>
    </row>
    <row r="56" spans="2:11" ht="15" customHeight="1">
      <c r="B56" s="262"/>
      <c r="C56" s="267"/>
      <c r="D56" s="387" t="s">
        <v>445</v>
      </c>
      <c r="E56" s="387"/>
      <c r="F56" s="387"/>
      <c r="G56" s="387"/>
      <c r="H56" s="387"/>
      <c r="I56" s="387"/>
      <c r="J56" s="387"/>
      <c r="K56" s="263"/>
    </row>
    <row r="57" spans="2:11" ht="15" customHeight="1">
      <c r="B57" s="262"/>
      <c r="C57" s="267"/>
      <c r="D57" s="387" t="s">
        <v>446</v>
      </c>
      <c r="E57" s="387"/>
      <c r="F57" s="387"/>
      <c r="G57" s="387"/>
      <c r="H57" s="387"/>
      <c r="I57" s="387"/>
      <c r="J57" s="387"/>
      <c r="K57" s="263"/>
    </row>
    <row r="58" spans="2:11" ht="15" customHeight="1">
      <c r="B58" s="262"/>
      <c r="C58" s="267"/>
      <c r="D58" s="387" t="s">
        <v>447</v>
      </c>
      <c r="E58" s="387"/>
      <c r="F58" s="387"/>
      <c r="G58" s="387"/>
      <c r="H58" s="387"/>
      <c r="I58" s="387"/>
      <c r="J58" s="387"/>
      <c r="K58" s="263"/>
    </row>
    <row r="59" spans="2:11" ht="15" customHeight="1">
      <c r="B59" s="262"/>
      <c r="C59" s="267"/>
      <c r="D59" s="387" t="s">
        <v>448</v>
      </c>
      <c r="E59" s="387"/>
      <c r="F59" s="387"/>
      <c r="G59" s="387"/>
      <c r="H59" s="387"/>
      <c r="I59" s="387"/>
      <c r="J59" s="387"/>
      <c r="K59" s="263"/>
    </row>
    <row r="60" spans="2:11" ht="15" customHeight="1">
      <c r="B60" s="262"/>
      <c r="C60" s="267"/>
      <c r="D60" s="386" t="s">
        <v>449</v>
      </c>
      <c r="E60" s="386"/>
      <c r="F60" s="386"/>
      <c r="G60" s="386"/>
      <c r="H60" s="386"/>
      <c r="I60" s="386"/>
      <c r="J60" s="386"/>
      <c r="K60" s="263"/>
    </row>
    <row r="61" spans="2:11" ht="15" customHeight="1">
      <c r="B61" s="262"/>
      <c r="C61" s="267"/>
      <c r="D61" s="387" t="s">
        <v>450</v>
      </c>
      <c r="E61" s="387"/>
      <c r="F61" s="387"/>
      <c r="G61" s="387"/>
      <c r="H61" s="387"/>
      <c r="I61" s="387"/>
      <c r="J61" s="387"/>
      <c r="K61" s="263"/>
    </row>
    <row r="62" spans="2:11" ht="12.75" customHeight="1">
      <c r="B62" s="262"/>
      <c r="C62" s="267"/>
      <c r="D62" s="267"/>
      <c r="E62" s="270"/>
      <c r="F62" s="267"/>
      <c r="G62" s="267"/>
      <c r="H62" s="267"/>
      <c r="I62" s="267"/>
      <c r="J62" s="267"/>
      <c r="K62" s="263"/>
    </row>
    <row r="63" spans="2:11" ht="15" customHeight="1">
      <c r="B63" s="262"/>
      <c r="C63" s="267"/>
      <c r="D63" s="387" t="s">
        <v>451</v>
      </c>
      <c r="E63" s="387"/>
      <c r="F63" s="387"/>
      <c r="G63" s="387"/>
      <c r="H63" s="387"/>
      <c r="I63" s="387"/>
      <c r="J63" s="387"/>
      <c r="K63" s="263"/>
    </row>
    <row r="64" spans="2:11" ht="15" customHeight="1">
      <c r="B64" s="262"/>
      <c r="C64" s="267"/>
      <c r="D64" s="386" t="s">
        <v>452</v>
      </c>
      <c r="E64" s="386"/>
      <c r="F64" s="386"/>
      <c r="G64" s="386"/>
      <c r="H64" s="386"/>
      <c r="I64" s="386"/>
      <c r="J64" s="386"/>
      <c r="K64" s="263"/>
    </row>
    <row r="65" spans="2:11" ht="15" customHeight="1">
      <c r="B65" s="262"/>
      <c r="C65" s="267"/>
      <c r="D65" s="387" t="s">
        <v>453</v>
      </c>
      <c r="E65" s="387"/>
      <c r="F65" s="387"/>
      <c r="G65" s="387"/>
      <c r="H65" s="387"/>
      <c r="I65" s="387"/>
      <c r="J65" s="387"/>
      <c r="K65" s="263"/>
    </row>
    <row r="66" spans="2:11" ht="15" customHeight="1">
      <c r="B66" s="262"/>
      <c r="C66" s="267"/>
      <c r="D66" s="387" t="s">
        <v>454</v>
      </c>
      <c r="E66" s="387"/>
      <c r="F66" s="387"/>
      <c r="G66" s="387"/>
      <c r="H66" s="387"/>
      <c r="I66" s="387"/>
      <c r="J66" s="387"/>
      <c r="K66" s="263"/>
    </row>
    <row r="67" spans="2:11" ht="15" customHeight="1">
      <c r="B67" s="262"/>
      <c r="C67" s="267"/>
      <c r="D67" s="387" t="s">
        <v>455</v>
      </c>
      <c r="E67" s="387"/>
      <c r="F67" s="387"/>
      <c r="G67" s="387"/>
      <c r="H67" s="387"/>
      <c r="I67" s="387"/>
      <c r="J67" s="387"/>
      <c r="K67" s="263"/>
    </row>
    <row r="68" spans="2:11" ht="15" customHeight="1">
      <c r="B68" s="262"/>
      <c r="C68" s="267"/>
      <c r="D68" s="387" t="s">
        <v>456</v>
      </c>
      <c r="E68" s="387"/>
      <c r="F68" s="387"/>
      <c r="G68" s="387"/>
      <c r="H68" s="387"/>
      <c r="I68" s="387"/>
      <c r="J68" s="387"/>
      <c r="K68" s="263"/>
    </row>
    <row r="69" spans="2:11" ht="12.75" customHeight="1">
      <c r="B69" s="271"/>
      <c r="C69" s="272"/>
      <c r="D69" s="272"/>
      <c r="E69" s="272"/>
      <c r="F69" s="272"/>
      <c r="G69" s="272"/>
      <c r="H69" s="272"/>
      <c r="I69" s="272"/>
      <c r="J69" s="272"/>
      <c r="K69" s="273"/>
    </row>
    <row r="70" spans="2:11" ht="18.75" customHeight="1">
      <c r="B70" s="274"/>
      <c r="C70" s="274"/>
      <c r="D70" s="274"/>
      <c r="E70" s="274"/>
      <c r="F70" s="274"/>
      <c r="G70" s="274"/>
      <c r="H70" s="274"/>
      <c r="I70" s="274"/>
      <c r="J70" s="274"/>
      <c r="K70" s="275"/>
    </row>
    <row r="71" spans="2:11" ht="18.75" customHeight="1">
      <c r="B71" s="275"/>
      <c r="C71" s="275"/>
      <c r="D71" s="275"/>
      <c r="E71" s="275"/>
      <c r="F71" s="275"/>
      <c r="G71" s="275"/>
      <c r="H71" s="275"/>
      <c r="I71" s="275"/>
      <c r="J71" s="275"/>
      <c r="K71" s="275"/>
    </row>
    <row r="72" spans="2:11" ht="7.5" customHeight="1">
      <c r="B72" s="276"/>
      <c r="C72" s="277"/>
      <c r="D72" s="277"/>
      <c r="E72" s="277"/>
      <c r="F72" s="277"/>
      <c r="G72" s="277"/>
      <c r="H72" s="277"/>
      <c r="I72" s="277"/>
      <c r="J72" s="277"/>
      <c r="K72" s="278"/>
    </row>
    <row r="73" spans="2:11" ht="45" customHeight="1">
      <c r="B73" s="279"/>
      <c r="C73" s="385" t="s">
        <v>98</v>
      </c>
      <c r="D73" s="385"/>
      <c r="E73" s="385"/>
      <c r="F73" s="385"/>
      <c r="G73" s="385"/>
      <c r="H73" s="385"/>
      <c r="I73" s="385"/>
      <c r="J73" s="385"/>
      <c r="K73" s="280"/>
    </row>
    <row r="74" spans="2:11" ht="17.25" customHeight="1">
      <c r="B74" s="279"/>
      <c r="C74" s="281" t="s">
        <v>457</v>
      </c>
      <c r="D74" s="281"/>
      <c r="E74" s="281"/>
      <c r="F74" s="281" t="s">
        <v>458</v>
      </c>
      <c r="G74" s="282"/>
      <c r="H74" s="281" t="s">
        <v>118</v>
      </c>
      <c r="I74" s="281" t="s">
        <v>65</v>
      </c>
      <c r="J74" s="281" t="s">
        <v>459</v>
      </c>
      <c r="K74" s="280"/>
    </row>
    <row r="75" spans="2:11" ht="17.25" customHeight="1">
      <c r="B75" s="279"/>
      <c r="C75" s="283" t="s">
        <v>460</v>
      </c>
      <c r="D75" s="283"/>
      <c r="E75" s="283"/>
      <c r="F75" s="284" t="s">
        <v>461</v>
      </c>
      <c r="G75" s="285"/>
      <c r="H75" s="283"/>
      <c r="I75" s="283"/>
      <c r="J75" s="283" t="s">
        <v>462</v>
      </c>
      <c r="K75" s="280"/>
    </row>
    <row r="76" spans="2:11" ht="5.25" customHeight="1">
      <c r="B76" s="279"/>
      <c r="C76" s="286"/>
      <c r="D76" s="286"/>
      <c r="E76" s="286"/>
      <c r="F76" s="286"/>
      <c r="G76" s="287"/>
      <c r="H76" s="286"/>
      <c r="I76" s="286"/>
      <c r="J76" s="286"/>
      <c r="K76" s="280"/>
    </row>
    <row r="77" spans="2:11" ht="15" customHeight="1">
      <c r="B77" s="279"/>
      <c r="C77" s="269" t="s">
        <v>61</v>
      </c>
      <c r="D77" s="286"/>
      <c r="E77" s="286"/>
      <c r="F77" s="288" t="s">
        <v>463</v>
      </c>
      <c r="G77" s="287"/>
      <c r="H77" s="269" t="s">
        <v>464</v>
      </c>
      <c r="I77" s="269" t="s">
        <v>465</v>
      </c>
      <c r="J77" s="269">
        <v>20</v>
      </c>
      <c r="K77" s="280"/>
    </row>
    <row r="78" spans="2:11" ht="15" customHeight="1">
      <c r="B78" s="279"/>
      <c r="C78" s="269" t="s">
        <v>466</v>
      </c>
      <c r="D78" s="269"/>
      <c r="E78" s="269"/>
      <c r="F78" s="288" t="s">
        <v>463</v>
      </c>
      <c r="G78" s="287"/>
      <c r="H78" s="269" t="s">
        <v>467</v>
      </c>
      <c r="I78" s="269" t="s">
        <v>465</v>
      </c>
      <c r="J78" s="269">
        <v>120</v>
      </c>
      <c r="K78" s="280"/>
    </row>
    <row r="79" spans="2:11" ht="15" customHeight="1">
      <c r="B79" s="289"/>
      <c r="C79" s="269" t="s">
        <v>468</v>
      </c>
      <c r="D79" s="269"/>
      <c r="E79" s="269"/>
      <c r="F79" s="288" t="s">
        <v>469</v>
      </c>
      <c r="G79" s="287"/>
      <c r="H79" s="269" t="s">
        <v>470</v>
      </c>
      <c r="I79" s="269" t="s">
        <v>465</v>
      </c>
      <c r="J79" s="269">
        <v>50</v>
      </c>
      <c r="K79" s="280"/>
    </row>
    <row r="80" spans="2:11" ht="15" customHeight="1">
      <c r="B80" s="289"/>
      <c r="C80" s="269" t="s">
        <v>471</v>
      </c>
      <c r="D80" s="269"/>
      <c r="E80" s="269"/>
      <c r="F80" s="288" t="s">
        <v>463</v>
      </c>
      <c r="G80" s="287"/>
      <c r="H80" s="269" t="s">
        <v>472</v>
      </c>
      <c r="I80" s="269" t="s">
        <v>473</v>
      </c>
      <c r="J80" s="269"/>
      <c r="K80" s="280"/>
    </row>
    <row r="81" spans="2:11" ht="15" customHeight="1">
      <c r="B81" s="289"/>
      <c r="C81" s="290" t="s">
        <v>474</v>
      </c>
      <c r="D81" s="290"/>
      <c r="E81" s="290"/>
      <c r="F81" s="291" t="s">
        <v>469</v>
      </c>
      <c r="G81" s="290"/>
      <c r="H81" s="290" t="s">
        <v>475</v>
      </c>
      <c r="I81" s="290" t="s">
        <v>465</v>
      </c>
      <c r="J81" s="290">
        <v>15</v>
      </c>
      <c r="K81" s="280"/>
    </row>
    <row r="82" spans="2:11" ht="15" customHeight="1">
      <c r="B82" s="289"/>
      <c r="C82" s="290" t="s">
        <v>476</v>
      </c>
      <c r="D82" s="290"/>
      <c r="E82" s="290"/>
      <c r="F82" s="291" t="s">
        <v>469</v>
      </c>
      <c r="G82" s="290"/>
      <c r="H82" s="290" t="s">
        <v>477</v>
      </c>
      <c r="I82" s="290" t="s">
        <v>465</v>
      </c>
      <c r="J82" s="290">
        <v>15</v>
      </c>
      <c r="K82" s="280"/>
    </row>
    <row r="83" spans="2:11" ht="15" customHeight="1">
      <c r="B83" s="289"/>
      <c r="C83" s="290" t="s">
        <v>478</v>
      </c>
      <c r="D83" s="290"/>
      <c r="E83" s="290"/>
      <c r="F83" s="291" t="s">
        <v>469</v>
      </c>
      <c r="G83" s="290"/>
      <c r="H83" s="290" t="s">
        <v>479</v>
      </c>
      <c r="I83" s="290" t="s">
        <v>465</v>
      </c>
      <c r="J83" s="290">
        <v>20</v>
      </c>
      <c r="K83" s="280"/>
    </row>
    <row r="84" spans="2:11" ht="15" customHeight="1">
      <c r="B84" s="289"/>
      <c r="C84" s="290" t="s">
        <v>480</v>
      </c>
      <c r="D84" s="290"/>
      <c r="E84" s="290"/>
      <c r="F84" s="291" t="s">
        <v>469</v>
      </c>
      <c r="G84" s="290"/>
      <c r="H84" s="290" t="s">
        <v>481</v>
      </c>
      <c r="I84" s="290" t="s">
        <v>465</v>
      </c>
      <c r="J84" s="290">
        <v>20</v>
      </c>
      <c r="K84" s="280"/>
    </row>
    <row r="85" spans="2:11" ht="15" customHeight="1">
      <c r="B85" s="289"/>
      <c r="C85" s="269" t="s">
        <v>482</v>
      </c>
      <c r="D85" s="269"/>
      <c r="E85" s="269"/>
      <c r="F85" s="288" t="s">
        <v>469</v>
      </c>
      <c r="G85" s="287"/>
      <c r="H85" s="269" t="s">
        <v>483</v>
      </c>
      <c r="I85" s="269" t="s">
        <v>465</v>
      </c>
      <c r="J85" s="269">
        <v>50</v>
      </c>
      <c r="K85" s="280"/>
    </row>
    <row r="86" spans="2:11" ht="15" customHeight="1">
      <c r="B86" s="289"/>
      <c r="C86" s="269" t="s">
        <v>484</v>
      </c>
      <c r="D86" s="269"/>
      <c r="E86" s="269"/>
      <c r="F86" s="288" t="s">
        <v>469</v>
      </c>
      <c r="G86" s="287"/>
      <c r="H86" s="269" t="s">
        <v>485</v>
      </c>
      <c r="I86" s="269" t="s">
        <v>465</v>
      </c>
      <c r="J86" s="269">
        <v>20</v>
      </c>
      <c r="K86" s="280"/>
    </row>
    <row r="87" spans="2:11" ht="15" customHeight="1">
      <c r="B87" s="289"/>
      <c r="C87" s="269" t="s">
        <v>486</v>
      </c>
      <c r="D87" s="269"/>
      <c r="E87" s="269"/>
      <c r="F87" s="288" t="s">
        <v>469</v>
      </c>
      <c r="G87" s="287"/>
      <c r="H87" s="269" t="s">
        <v>487</v>
      </c>
      <c r="I87" s="269" t="s">
        <v>465</v>
      </c>
      <c r="J87" s="269">
        <v>20</v>
      </c>
      <c r="K87" s="280"/>
    </row>
    <row r="88" spans="2:11" ht="15" customHeight="1">
      <c r="B88" s="289"/>
      <c r="C88" s="269" t="s">
        <v>488</v>
      </c>
      <c r="D88" s="269"/>
      <c r="E88" s="269"/>
      <c r="F88" s="288" t="s">
        <v>469</v>
      </c>
      <c r="G88" s="287"/>
      <c r="H88" s="269" t="s">
        <v>489</v>
      </c>
      <c r="I88" s="269" t="s">
        <v>465</v>
      </c>
      <c r="J88" s="269">
        <v>50</v>
      </c>
      <c r="K88" s="280"/>
    </row>
    <row r="89" spans="2:11" ht="15" customHeight="1">
      <c r="B89" s="289"/>
      <c r="C89" s="269" t="s">
        <v>490</v>
      </c>
      <c r="D89" s="269"/>
      <c r="E89" s="269"/>
      <c r="F89" s="288" t="s">
        <v>469</v>
      </c>
      <c r="G89" s="287"/>
      <c r="H89" s="269" t="s">
        <v>490</v>
      </c>
      <c r="I89" s="269" t="s">
        <v>465</v>
      </c>
      <c r="J89" s="269">
        <v>50</v>
      </c>
      <c r="K89" s="280"/>
    </row>
    <row r="90" spans="2:11" ht="15" customHeight="1">
      <c r="B90" s="289"/>
      <c r="C90" s="269" t="s">
        <v>123</v>
      </c>
      <c r="D90" s="269"/>
      <c r="E90" s="269"/>
      <c r="F90" s="288" t="s">
        <v>469</v>
      </c>
      <c r="G90" s="287"/>
      <c r="H90" s="269" t="s">
        <v>491</v>
      </c>
      <c r="I90" s="269" t="s">
        <v>465</v>
      </c>
      <c r="J90" s="269">
        <v>255</v>
      </c>
      <c r="K90" s="280"/>
    </row>
    <row r="91" spans="2:11" ht="15" customHeight="1">
      <c r="B91" s="289"/>
      <c r="C91" s="269" t="s">
        <v>492</v>
      </c>
      <c r="D91" s="269"/>
      <c r="E91" s="269"/>
      <c r="F91" s="288" t="s">
        <v>463</v>
      </c>
      <c r="G91" s="287"/>
      <c r="H91" s="269" t="s">
        <v>493</v>
      </c>
      <c r="I91" s="269" t="s">
        <v>494</v>
      </c>
      <c r="J91" s="269"/>
      <c r="K91" s="280"/>
    </row>
    <row r="92" spans="2:11" ht="15" customHeight="1">
      <c r="B92" s="289"/>
      <c r="C92" s="269" t="s">
        <v>495</v>
      </c>
      <c r="D92" s="269"/>
      <c r="E92" s="269"/>
      <c r="F92" s="288" t="s">
        <v>463</v>
      </c>
      <c r="G92" s="287"/>
      <c r="H92" s="269" t="s">
        <v>496</v>
      </c>
      <c r="I92" s="269" t="s">
        <v>497</v>
      </c>
      <c r="J92" s="269"/>
      <c r="K92" s="280"/>
    </row>
    <row r="93" spans="2:11" ht="15" customHeight="1">
      <c r="B93" s="289"/>
      <c r="C93" s="269" t="s">
        <v>498</v>
      </c>
      <c r="D93" s="269"/>
      <c r="E93" s="269"/>
      <c r="F93" s="288" t="s">
        <v>463</v>
      </c>
      <c r="G93" s="287"/>
      <c r="H93" s="269" t="s">
        <v>498</v>
      </c>
      <c r="I93" s="269" t="s">
        <v>497</v>
      </c>
      <c r="J93" s="269"/>
      <c r="K93" s="280"/>
    </row>
    <row r="94" spans="2:11" ht="15" customHeight="1">
      <c r="B94" s="289"/>
      <c r="C94" s="269" t="s">
        <v>46</v>
      </c>
      <c r="D94" s="269"/>
      <c r="E94" s="269"/>
      <c r="F94" s="288" t="s">
        <v>463</v>
      </c>
      <c r="G94" s="287"/>
      <c r="H94" s="269" t="s">
        <v>499</v>
      </c>
      <c r="I94" s="269" t="s">
        <v>497</v>
      </c>
      <c r="J94" s="269"/>
      <c r="K94" s="280"/>
    </row>
    <row r="95" spans="2:11" ht="15" customHeight="1">
      <c r="B95" s="289"/>
      <c r="C95" s="269" t="s">
        <v>56</v>
      </c>
      <c r="D95" s="269"/>
      <c r="E95" s="269"/>
      <c r="F95" s="288" t="s">
        <v>463</v>
      </c>
      <c r="G95" s="287"/>
      <c r="H95" s="269" t="s">
        <v>500</v>
      </c>
      <c r="I95" s="269" t="s">
        <v>497</v>
      </c>
      <c r="J95" s="269"/>
      <c r="K95" s="280"/>
    </row>
    <row r="96" spans="2:11" ht="15" customHeight="1">
      <c r="B96" s="292"/>
      <c r="C96" s="293"/>
      <c r="D96" s="293"/>
      <c r="E96" s="293"/>
      <c r="F96" s="293"/>
      <c r="G96" s="293"/>
      <c r="H96" s="293"/>
      <c r="I96" s="293"/>
      <c r="J96" s="293"/>
      <c r="K96" s="294"/>
    </row>
    <row r="97" spans="2:11" ht="18.75" customHeight="1">
      <c r="B97" s="295"/>
      <c r="C97" s="296"/>
      <c r="D97" s="296"/>
      <c r="E97" s="296"/>
      <c r="F97" s="296"/>
      <c r="G97" s="296"/>
      <c r="H97" s="296"/>
      <c r="I97" s="296"/>
      <c r="J97" s="296"/>
      <c r="K97" s="295"/>
    </row>
    <row r="98" spans="2:11" ht="18.75" customHeight="1">
      <c r="B98" s="275"/>
      <c r="C98" s="275"/>
      <c r="D98" s="275"/>
      <c r="E98" s="275"/>
      <c r="F98" s="275"/>
      <c r="G98" s="275"/>
      <c r="H98" s="275"/>
      <c r="I98" s="275"/>
      <c r="J98" s="275"/>
      <c r="K98" s="275"/>
    </row>
    <row r="99" spans="2:11" ht="7.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8"/>
    </row>
    <row r="100" spans="2:11" ht="45" customHeight="1">
      <c r="B100" s="279"/>
      <c r="C100" s="385" t="s">
        <v>501</v>
      </c>
      <c r="D100" s="385"/>
      <c r="E100" s="385"/>
      <c r="F100" s="385"/>
      <c r="G100" s="385"/>
      <c r="H100" s="385"/>
      <c r="I100" s="385"/>
      <c r="J100" s="385"/>
      <c r="K100" s="280"/>
    </row>
    <row r="101" spans="2:11" ht="17.25" customHeight="1">
      <c r="B101" s="279"/>
      <c r="C101" s="281" t="s">
        <v>457</v>
      </c>
      <c r="D101" s="281"/>
      <c r="E101" s="281"/>
      <c r="F101" s="281" t="s">
        <v>458</v>
      </c>
      <c r="G101" s="282"/>
      <c r="H101" s="281" t="s">
        <v>118</v>
      </c>
      <c r="I101" s="281" t="s">
        <v>65</v>
      </c>
      <c r="J101" s="281" t="s">
        <v>459</v>
      </c>
      <c r="K101" s="280"/>
    </row>
    <row r="102" spans="2:11" ht="17.25" customHeight="1">
      <c r="B102" s="279"/>
      <c r="C102" s="283" t="s">
        <v>460</v>
      </c>
      <c r="D102" s="283"/>
      <c r="E102" s="283"/>
      <c r="F102" s="284" t="s">
        <v>461</v>
      </c>
      <c r="G102" s="285"/>
      <c r="H102" s="283"/>
      <c r="I102" s="283"/>
      <c r="J102" s="283" t="s">
        <v>462</v>
      </c>
      <c r="K102" s="280"/>
    </row>
    <row r="103" spans="2:11" ht="5.25" customHeight="1">
      <c r="B103" s="279"/>
      <c r="C103" s="281"/>
      <c r="D103" s="281"/>
      <c r="E103" s="281"/>
      <c r="F103" s="281"/>
      <c r="G103" s="297"/>
      <c r="H103" s="281"/>
      <c r="I103" s="281"/>
      <c r="J103" s="281"/>
      <c r="K103" s="280"/>
    </row>
    <row r="104" spans="2:11" ht="15" customHeight="1">
      <c r="B104" s="279"/>
      <c r="C104" s="269" t="s">
        <v>61</v>
      </c>
      <c r="D104" s="286"/>
      <c r="E104" s="286"/>
      <c r="F104" s="288" t="s">
        <v>463</v>
      </c>
      <c r="G104" s="297"/>
      <c r="H104" s="269" t="s">
        <v>502</v>
      </c>
      <c r="I104" s="269" t="s">
        <v>465</v>
      </c>
      <c r="J104" s="269">
        <v>20</v>
      </c>
      <c r="K104" s="280"/>
    </row>
    <row r="105" spans="2:11" ht="15" customHeight="1">
      <c r="B105" s="279"/>
      <c r="C105" s="269" t="s">
        <v>466</v>
      </c>
      <c r="D105" s="269"/>
      <c r="E105" s="269"/>
      <c r="F105" s="288" t="s">
        <v>463</v>
      </c>
      <c r="G105" s="269"/>
      <c r="H105" s="269" t="s">
        <v>502</v>
      </c>
      <c r="I105" s="269" t="s">
        <v>465</v>
      </c>
      <c r="J105" s="269">
        <v>120</v>
      </c>
      <c r="K105" s="280"/>
    </row>
    <row r="106" spans="2:11" ht="15" customHeight="1">
      <c r="B106" s="289"/>
      <c r="C106" s="269" t="s">
        <v>468</v>
      </c>
      <c r="D106" s="269"/>
      <c r="E106" s="269"/>
      <c r="F106" s="288" t="s">
        <v>469</v>
      </c>
      <c r="G106" s="269"/>
      <c r="H106" s="269" t="s">
        <v>502</v>
      </c>
      <c r="I106" s="269" t="s">
        <v>465</v>
      </c>
      <c r="J106" s="269">
        <v>50</v>
      </c>
      <c r="K106" s="280"/>
    </row>
    <row r="107" spans="2:11" ht="15" customHeight="1">
      <c r="B107" s="289"/>
      <c r="C107" s="269" t="s">
        <v>471</v>
      </c>
      <c r="D107" s="269"/>
      <c r="E107" s="269"/>
      <c r="F107" s="288" t="s">
        <v>463</v>
      </c>
      <c r="G107" s="269"/>
      <c r="H107" s="269" t="s">
        <v>502</v>
      </c>
      <c r="I107" s="269" t="s">
        <v>473</v>
      </c>
      <c r="J107" s="269"/>
      <c r="K107" s="280"/>
    </row>
    <row r="108" spans="2:11" ht="15" customHeight="1">
      <c r="B108" s="289"/>
      <c r="C108" s="269" t="s">
        <v>482</v>
      </c>
      <c r="D108" s="269"/>
      <c r="E108" s="269"/>
      <c r="F108" s="288" t="s">
        <v>469</v>
      </c>
      <c r="G108" s="269"/>
      <c r="H108" s="269" t="s">
        <v>502</v>
      </c>
      <c r="I108" s="269" t="s">
        <v>465</v>
      </c>
      <c r="J108" s="269">
        <v>50</v>
      </c>
      <c r="K108" s="280"/>
    </row>
    <row r="109" spans="2:11" ht="15" customHeight="1">
      <c r="B109" s="289"/>
      <c r="C109" s="269" t="s">
        <v>490</v>
      </c>
      <c r="D109" s="269"/>
      <c r="E109" s="269"/>
      <c r="F109" s="288" t="s">
        <v>469</v>
      </c>
      <c r="G109" s="269"/>
      <c r="H109" s="269" t="s">
        <v>502</v>
      </c>
      <c r="I109" s="269" t="s">
        <v>465</v>
      </c>
      <c r="J109" s="269">
        <v>50</v>
      </c>
      <c r="K109" s="280"/>
    </row>
    <row r="110" spans="2:11" ht="15" customHeight="1">
      <c r="B110" s="289"/>
      <c r="C110" s="269" t="s">
        <v>488</v>
      </c>
      <c r="D110" s="269"/>
      <c r="E110" s="269"/>
      <c r="F110" s="288" t="s">
        <v>469</v>
      </c>
      <c r="G110" s="269"/>
      <c r="H110" s="269" t="s">
        <v>502</v>
      </c>
      <c r="I110" s="269" t="s">
        <v>465</v>
      </c>
      <c r="J110" s="269">
        <v>50</v>
      </c>
      <c r="K110" s="280"/>
    </row>
    <row r="111" spans="2:11" ht="15" customHeight="1">
      <c r="B111" s="289"/>
      <c r="C111" s="269" t="s">
        <v>61</v>
      </c>
      <c r="D111" s="269"/>
      <c r="E111" s="269"/>
      <c r="F111" s="288" t="s">
        <v>463</v>
      </c>
      <c r="G111" s="269"/>
      <c r="H111" s="269" t="s">
        <v>503</v>
      </c>
      <c r="I111" s="269" t="s">
        <v>465</v>
      </c>
      <c r="J111" s="269">
        <v>20</v>
      </c>
      <c r="K111" s="280"/>
    </row>
    <row r="112" spans="2:11" ht="15" customHeight="1">
      <c r="B112" s="289"/>
      <c r="C112" s="269" t="s">
        <v>504</v>
      </c>
      <c r="D112" s="269"/>
      <c r="E112" s="269"/>
      <c r="F112" s="288" t="s">
        <v>463</v>
      </c>
      <c r="G112" s="269"/>
      <c r="H112" s="269" t="s">
        <v>505</v>
      </c>
      <c r="I112" s="269" t="s">
        <v>465</v>
      </c>
      <c r="J112" s="269">
        <v>120</v>
      </c>
      <c r="K112" s="280"/>
    </row>
    <row r="113" spans="2:11" ht="15" customHeight="1">
      <c r="B113" s="289"/>
      <c r="C113" s="269" t="s">
        <v>46</v>
      </c>
      <c r="D113" s="269"/>
      <c r="E113" s="269"/>
      <c r="F113" s="288" t="s">
        <v>463</v>
      </c>
      <c r="G113" s="269"/>
      <c r="H113" s="269" t="s">
        <v>506</v>
      </c>
      <c r="I113" s="269" t="s">
        <v>497</v>
      </c>
      <c r="J113" s="269"/>
      <c r="K113" s="280"/>
    </row>
    <row r="114" spans="2:11" ht="15" customHeight="1">
      <c r="B114" s="289"/>
      <c r="C114" s="269" t="s">
        <v>56</v>
      </c>
      <c r="D114" s="269"/>
      <c r="E114" s="269"/>
      <c r="F114" s="288" t="s">
        <v>463</v>
      </c>
      <c r="G114" s="269"/>
      <c r="H114" s="269" t="s">
        <v>507</v>
      </c>
      <c r="I114" s="269" t="s">
        <v>497</v>
      </c>
      <c r="J114" s="269"/>
      <c r="K114" s="280"/>
    </row>
    <row r="115" spans="2:11" ht="15" customHeight="1">
      <c r="B115" s="289"/>
      <c r="C115" s="269" t="s">
        <v>65</v>
      </c>
      <c r="D115" s="269"/>
      <c r="E115" s="269"/>
      <c r="F115" s="288" t="s">
        <v>463</v>
      </c>
      <c r="G115" s="269"/>
      <c r="H115" s="269" t="s">
        <v>508</v>
      </c>
      <c r="I115" s="269" t="s">
        <v>509</v>
      </c>
      <c r="J115" s="269"/>
      <c r="K115" s="280"/>
    </row>
    <row r="116" spans="2:11" ht="15" customHeight="1">
      <c r="B116" s="292"/>
      <c r="C116" s="298"/>
      <c r="D116" s="298"/>
      <c r="E116" s="298"/>
      <c r="F116" s="298"/>
      <c r="G116" s="298"/>
      <c r="H116" s="298"/>
      <c r="I116" s="298"/>
      <c r="J116" s="298"/>
      <c r="K116" s="294"/>
    </row>
    <row r="117" spans="2:11" ht="18.75" customHeight="1">
      <c r="B117" s="299"/>
      <c r="C117" s="265"/>
      <c r="D117" s="265"/>
      <c r="E117" s="265"/>
      <c r="F117" s="300"/>
      <c r="G117" s="265"/>
      <c r="H117" s="265"/>
      <c r="I117" s="265"/>
      <c r="J117" s="265"/>
      <c r="K117" s="299"/>
    </row>
    <row r="118" spans="2:11" ht="18.75" customHeight="1">
      <c r="B118" s="275"/>
      <c r="C118" s="275"/>
      <c r="D118" s="275"/>
      <c r="E118" s="275"/>
      <c r="F118" s="275"/>
      <c r="G118" s="275"/>
      <c r="H118" s="275"/>
      <c r="I118" s="275"/>
      <c r="J118" s="275"/>
      <c r="K118" s="275"/>
    </row>
    <row r="119" spans="2:11" ht="7.5" customHeight="1">
      <c r="B119" s="301"/>
      <c r="C119" s="302"/>
      <c r="D119" s="302"/>
      <c r="E119" s="302"/>
      <c r="F119" s="302"/>
      <c r="G119" s="302"/>
      <c r="H119" s="302"/>
      <c r="I119" s="302"/>
      <c r="J119" s="302"/>
      <c r="K119" s="303"/>
    </row>
    <row r="120" spans="2:11" ht="45" customHeight="1">
      <c r="B120" s="304"/>
      <c r="C120" s="384" t="s">
        <v>510</v>
      </c>
      <c r="D120" s="384"/>
      <c r="E120" s="384"/>
      <c r="F120" s="384"/>
      <c r="G120" s="384"/>
      <c r="H120" s="384"/>
      <c r="I120" s="384"/>
      <c r="J120" s="384"/>
      <c r="K120" s="305"/>
    </row>
    <row r="121" spans="2:11" ht="17.25" customHeight="1">
      <c r="B121" s="306"/>
      <c r="C121" s="281" t="s">
        <v>457</v>
      </c>
      <c r="D121" s="281"/>
      <c r="E121" s="281"/>
      <c r="F121" s="281" t="s">
        <v>458</v>
      </c>
      <c r="G121" s="282"/>
      <c r="H121" s="281" t="s">
        <v>118</v>
      </c>
      <c r="I121" s="281" t="s">
        <v>65</v>
      </c>
      <c r="J121" s="281" t="s">
        <v>459</v>
      </c>
      <c r="K121" s="307"/>
    </row>
    <row r="122" spans="2:11" ht="17.25" customHeight="1">
      <c r="B122" s="306"/>
      <c r="C122" s="283" t="s">
        <v>460</v>
      </c>
      <c r="D122" s="283"/>
      <c r="E122" s="283"/>
      <c r="F122" s="284" t="s">
        <v>461</v>
      </c>
      <c r="G122" s="285"/>
      <c r="H122" s="283"/>
      <c r="I122" s="283"/>
      <c r="J122" s="283" t="s">
        <v>462</v>
      </c>
      <c r="K122" s="307"/>
    </row>
    <row r="123" spans="2:11" ht="5.25" customHeight="1">
      <c r="B123" s="308"/>
      <c r="C123" s="286"/>
      <c r="D123" s="286"/>
      <c r="E123" s="286"/>
      <c r="F123" s="286"/>
      <c r="G123" s="269"/>
      <c r="H123" s="286"/>
      <c r="I123" s="286"/>
      <c r="J123" s="286"/>
      <c r="K123" s="309"/>
    </row>
    <row r="124" spans="2:11" ht="15" customHeight="1">
      <c r="B124" s="308"/>
      <c r="C124" s="269" t="s">
        <v>466</v>
      </c>
      <c r="D124" s="286"/>
      <c r="E124" s="286"/>
      <c r="F124" s="288" t="s">
        <v>463</v>
      </c>
      <c r="G124" s="269"/>
      <c r="H124" s="269" t="s">
        <v>502</v>
      </c>
      <c r="I124" s="269" t="s">
        <v>465</v>
      </c>
      <c r="J124" s="269">
        <v>120</v>
      </c>
      <c r="K124" s="310"/>
    </row>
    <row r="125" spans="2:11" ht="15" customHeight="1">
      <c r="B125" s="308"/>
      <c r="C125" s="269" t="s">
        <v>511</v>
      </c>
      <c r="D125" s="269"/>
      <c r="E125" s="269"/>
      <c r="F125" s="288" t="s">
        <v>463</v>
      </c>
      <c r="G125" s="269"/>
      <c r="H125" s="269" t="s">
        <v>512</v>
      </c>
      <c r="I125" s="269" t="s">
        <v>465</v>
      </c>
      <c r="J125" s="269" t="s">
        <v>513</v>
      </c>
      <c r="K125" s="310"/>
    </row>
    <row r="126" spans="2:11" ht="15" customHeight="1">
      <c r="B126" s="308"/>
      <c r="C126" s="269" t="s">
        <v>412</v>
      </c>
      <c r="D126" s="269"/>
      <c r="E126" s="269"/>
      <c r="F126" s="288" t="s">
        <v>463</v>
      </c>
      <c r="G126" s="269"/>
      <c r="H126" s="269" t="s">
        <v>514</v>
      </c>
      <c r="I126" s="269" t="s">
        <v>465</v>
      </c>
      <c r="J126" s="269" t="s">
        <v>513</v>
      </c>
      <c r="K126" s="310"/>
    </row>
    <row r="127" spans="2:11" ht="15" customHeight="1">
      <c r="B127" s="308"/>
      <c r="C127" s="269" t="s">
        <v>474</v>
      </c>
      <c r="D127" s="269"/>
      <c r="E127" s="269"/>
      <c r="F127" s="288" t="s">
        <v>469</v>
      </c>
      <c r="G127" s="269"/>
      <c r="H127" s="269" t="s">
        <v>475</v>
      </c>
      <c r="I127" s="269" t="s">
        <v>465</v>
      </c>
      <c r="J127" s="269">
        <v>15</v>
      </c>
      <c r="K127" s="310"/>
    </row>
    <row r="128" spans="2:11" ht="15" customHeight="1">
      <c r="B128" s="308"/>
      <c r="C128" s="290" t="s">
        <v>476</v>
      </c>
      <c r="D128" s="290"/>
      <c r="E128" s="290"/>
      <c r="F128" s="291" t="s">
        <v>469</v>
      </c>
      <c r="G128" s="290"/>
      <c r="H128" s="290" t="s">
        <v>477</v>
      </c>
      <c r="I128" s="290" t="s">
        <v>465</v>
      </c>
      <c r="J128" s="290">
        <v>15</v>
      </c>
      <c r="K128" s="310"/>
    </row>
    <row r="129" spans="2:11" ht="15" customHeight="1">
      <c r="B129" s="308"/>
      <c r="C129" s="290" t="s">
        <v>478</v>
      </c>
      <c r="D129" s="290"/>
      <c r="E129" s="290"/>
      <c r="F129" s="291" t="s">
        <v>469</v>
      </c>
      <c r="G129" s="290"/>
      <c r="H129" s="290" t="s">
        <v>479</v>
      </c>
      <c r="I129" s="290" t="s">
        <v>465</v>
      </c>
      <c r="J129" s="290">
        <v>20</v>
      </c>
      <c r="K129" s="310"/>
    </row>
    <row r="130" spans="2:11" ht="15" customHeight="1">
      <c r="B130" s="308"/>
      <c r="C130" s="290" t="s">
        <v>480</v>
      </c>
      <c r="D130" s="290"/>
      <c r="E130" s="290"/>
      <c r="F130" s="291" t="s">
        <v>469</v>
      </c>
      <c r="G130" s="290"/>
      <c r="H130" s="290" t="s">
        <v>481</v>
      </c>
      <c r="I130" s="290" t="s">
        <v>465</v>
      </c>
      <c r="J130" s="290">
        <v>20</v>
      </c>
      <c r="K130" s="310"/>
    </row>
    <row r="131" spans="2:11" ht="15" customHeight="1">
      <c r="B131" s="308"/>
      <c r="C131" s="269" t="s">
        <v>468</v>
      </c>
      <c r="D131" s="269"/>
      <c r="E131" s="269"/>
      <c r="F131" s="288" t="s">
        <v>469</v>
      </c>
      <c r="G131" s="269"/>
      <c r="H131" s="269" t="s">
        <v>502</v>
      </c>
      <c r="I131" s="269" t="s">
        <v>465</v>
      </c>
      <c r="J131" s="269">
        <v>50</v>
      </c>
      <c r="K131" s="310"/>
    </row>
    <row r="132" spans="2:11" ht="15" customHeight="1">
      <c r="B132" s="308"/>
      <c r="C132" s="269" t="s">
        <v>482</v>
      </c>
      <c r="D132" s="269"/>
      <c r="E132" s="269"/>
      <c r="F132" s="288" t="s">
        <v>469</v>
      </c>
      <c r="G132" s="269"/>
      <c r="H132" s="269" t="s">
        <v>502</v>
      </c>
      <c r="I132" s="269" t="s">
        <v>465</v>
      </c>
      <c r="J132" s="269">
        <v>50</v>
      </c>
      <c r="K132" s="310"/>
    </row>
    <row r="133" spans="2:11" ht="15" customHeight="1">
      <c r="B133" s="308"/>
      <c r="C133" s="269" t="s">
        <v>488</v>
      </c>
      <c r="D133" s="269"/>
      <c r="E133" s="269"/>
      <c r="F133" s="288" t="s">
        <v>469</v>
      </c>
      <c r="G133" s="269"/>
      <c r="H133" s="269" t="s">
        <v>502</v>
      </c>
      <c r="I133" s="269" t="s">
        <v>465</v>
      </c>
      <c r="J133" s="269">
        <v>50</v>
      </c>
      <c r="K133" s="310"/>
    </row>
    <row r="134" spans="2:11" ht="15" customHeight="1">
      <c r="B134" s="308"/>
      <c r="C134" s="269" t="s">
        <v>490</v>
      </c>
      <c r="D134" s="269"/>
      <c r="E134" s="269"/>
      <c r="F134" s="288" t="s">
        <v>469</v>
      </c>
      <c r="G134" s="269"/>
      <c r="H134" s="269" t="s">
        <v>502</v>
      </c>
      <c r="I134" s="269" t="s">
        <v>465</v>
      </c>
      <c r="J134" s="269">
        <v>50</v>
      </c>
      <c r="K134" s="310"/>
    </row>
    <row r="135" spans="2:11" ht="15" customHeight="1">
      <c r="B135" s="308"/>
      <c r="C135" s="269" t="s">
        <v>123</v>
      </c>
      <c r="D135" s="269"/>
      <c r="E135" s="269"/>
      <c r="F135" s="288" t="s">
        <v>469</v>
      </c>
      <c r="G135" s="269"/>
      <c r="H135" s="269" t="s">
        <v>515</v>
      </c>
      <c r="I135" s="269" t="s">
        <v>465</v>
      </c>
      <c r="J135" s="269">
        <v>255</v>
      </c>
      <c r="K135" s="310"/>
    </row>
    <row r="136" spans="2:11" ht="15" customHeight="1">
      <c r="B136" s="308"/>
      <c r="C136" s="269" t="s">
        <v>492</v>
      </c>
      <c r="D136" s="269"/>
      <c r="E136" s="269"/>
      <c r="F136" s="288" t="s">
        <v>463</v>
      </c>
      <c r="G136" s="269"/>
      <c r="H136" s="269" t="s">
        <v>516</v>
      </c>
      <c r="I136" s="269" t="s">
        <v>494</v>
      </c>
      <c r="J136" s="269"/>
      <c r="K136" s="310"/>
    </row>
    <row r="137" spans="2:11" ht="15" customHeight="1">
      <c r="B137" s="308"/>
      <c r="C137" s="269" t="s">
        <v>495</v>
      </c>
      <c r="D137" s="269"/>
      <c r="E137" s="269"/>
      <c r="F137" s="288" t="s">
        <v>463</v>
      </c>
      <c r="G137" s="269"/>
      <c r="H137" s="269" t="s">
        <v>517</v>
      </c>
      <c r="I137" s="269" t="s">
        <v>497</v>
      </c>
      <c r="J137" s="269"/>
      <c r="K137" s="310"/>
    </row>
    <row r="138" spans="2:11" ht="15" customHeight="1">
      <c r="B138" s="308"/>
      <c r="C138" s="269" t="s">
        <v>498</v>
      </c>
      <c r="D138" s="269"/>
      <c r="E138" s="269"/>
      <c r="F138" s="288" t="s">
        <v>463</v>
      </c>
      <c r="G138" s="269"/>
      <c r="H138" s="269" t="s">
        <v>498</v>
      </c>
      <c r="I138" s="269" t="s">
        <v>497</v>
      </c>
      <c r="J138" s="269"/>
      <c r="K138" s="310"/>
    </row>
    <row r="139" spans="2:11" ht="15" customHeight="1">
      <c r="B139" s="308"/>
      <c r="C139" s="269" t="s">
        <v>46</v>
      </c>
      <c r="D139" s="269"/>
      <c r="E139" s="269"/>
      <c r="F139" s="288" t="s">
        <v>463</v>
      </c>
      <c r="G139" s="269"/>
      <c r="H139" s="269" t="s">
        <v>518</v>
      </c>
      <c r="I139" s="269" t="s">
        <v>497</v>
      </c>
      <c r="J139" s="269"/>
      <c r="K139" s="310"/>
    </row>
    <row r="140" spans="2:11" ht="15" customHeight="1">
      <c r="B140" s="308"/>
      <c r="C140" s="269" t="s">
        <v>519</v>
      </c>
      <c r="D140" s="269"/>
      <c r="E140" s="269"/>
      <c r="F140" s="288" t="s">
        <v>463</v>
      </c>
      <c r="G140" s="269"/>
      <c r="H140" s="269" t="s">
        <v>520</v>
      </c>
      <c r="I140" s="269" t="s">
        <v>497</v>
      </c>
      <c r="J140" s="269"/>
      <c r="K140" s="310"/>
    </row>
    <row r="141" spans="2:11" ht="15" customHeight="1">
      <c r="B141" s="311"/>
      <c r="C141" s="312"/>
      <c r="D141" s="312"/>
      <c r="E141" s="312"/>
      <c r="F141" s="312"/>
      <c r="G141" s="312"/>
      <c r="H141" s="312"/>
      <c r="I141" s="312"/>
      <c r="J141" s="312"/>
      <c r="K141" s="313"/>
    </row>
    <row r="142" spans="2:11" ht="18.75" customHeight="1">
      <c r="B142" s="265"/>
      <c r="C142" s="265"/>
      <c r="D142" s="265"/>
      <c r="E142" s="265"/>
      <c r="F142" s="300"/>
      <c r="G142" s="265"/>
      <c r="H142" s="265"/>
      <c r="I142" s="265"/>
      <c r="J142" s="265"/>
      <c r="K142" s="265"/>
    </row>
    <row r="143" spans="2:11" ht="18.75" customHeight="1">
      <c r="B143" s="275"/>
      <c r="C143" s="275"/>
      <c r="D143" s="275"/>
      <c r="E143" s="275"/>
      <c r="F143" s="275"/>
      <c r="G143" s="275"/>
      <c r="H143" s="275"/>
      <c r="I143" s="275"/>
      <c r="J143" s="275"/>
      <c r="K143" s="275"/>
    </row>
    <row r="144" spans="2:11" ht="7.5" customHeight="1">
      <c r="B144" s="276"/>
      <c r="C144" s="277"/>
      <c r="D144" s="277"/>
      <c r="E144" s="277"/>
      <c r="F144" s="277"/>
      <c r="G144" s="277"/>
      <c r="H144" s="277"/>
      <c r="I144" s="277"/>
      <c r="J144" s="277"/>
      <c r="K144" s="278"/>
    </row>
    <row r="145" spans="2:11" ht="45" customHeight="1">
      <c r="B145" s="279"/>
      <c r="C145" s="385" t="s">
        <v>521</v>
      </c>
      <c r="D145" s="385"/>
      <c r="E145" s="385"/>
      <c r="F145" s="385"/>
      <c r="G145" s="385"/>
      <c r="H145" s="385"/>
      <c r="I145" s="385"/>
      <c r="J145" s="385"/>
      <c r="K145" s="280"/>
    </row>
    <row r="146" spans="2:11" ht="17.25" customHeight="1">
      <c r="B146" s="279"/>
      <c r="C146" s="281" t="s">
        <v>457</v>
      </c>
      <c r="D146" s="281"/>
      <c r="E146" s="281"/>
      <c r="F146" s="281" t="s">
        <v>458</v>
      </c>
      <c r="G146" s="282"/>
      <c r="H146" s="281" t="s">
        <v>118</v>
      </c>
      <c r="I146" s="281" t="s">
        <v>65</v>
      </c>
      <c r="J146" s="281" t="s">
        <v>459</v>
      </c>
      <c r="K146" s="280"/>
    </row>
    <row r="147" spans="2:11" ht="17.25" customHeight="1">
      <c r="B147" s="279"/>
      <c r="C147" s="283" t="s">
        <v>460</v>
      </c>
      <c r="D147" s="283"/>
      <c r="E147" s="283"/>
      <c r="F147" s="284" t="s">
        <v>461</v>
      </c>
      <c r="G147" s="285"/>
      <c r="H147" s="283"/>
      <c r="I147" s="283"/>
      <c r="J147" s="283" t="s">
        <v>462</v>
      </c>
      <c r="K147" s="280"/>
    </row>
    <row r="148" spans="2:11" ht="5.25" customHeight="1">
      <c r="B148" s="289"/>
      <c r="C148" s="286"/>
      <c r="D148" s="286"/>
      <c r="E148" s="286"/>
      <c r="F148" s="286"/>
      <c r="G148" s="287"/>
      <c r="H148" s="286"/>
      <c r="I148" s="286"/>
      <c r="J148" s="286"/>
      <c r="K148" s="310"/>
    </row>
    <row r="149" spans="2:11" ht="15" customHeight="1">
      <c r="B149" s="289"/>
      <c r="C149" s="314" t="s">
        <v>466</v>
      </c>
      <c r="D149" s="269"/>
      <c r="E149" s="269"/>
      <c r="F149" s="315" t="s">
        <v>463</v>
      </c>
      <c r="G149" s="269"/>
      <c r="H149" s="314" t="s">
        <v>502</v>
      </c>
      <c r="I149" s="314" t="s">
        <v>465</v>
      </c>
      <c r="J149" s="314">
        <v>120</v>
      </c>
      <c r="K149" s="310"/>
    </row>
    <row r="150" spans="2:11" ht="15" customHeight="1">
      <c r="B150" s="289"/>
      <c r="C150" s="314" t="s">
        <v>511</v>
      </c>
      <c r="D150" s="269"/>
      <c r="E150" s="269"/>
      <c r="F150" s="315" t="s">
        <v>463</v>
      </c>
      <c r="G150" s="269"/>
      <c r="H150" s="314" t="s">
        <v>522</v>
      </c>
      <c r="I150" s="314" t="s">
        <v>465</v>
      </c>
      <c r="J150" s="314" t="s">
        <v>513</v>
      </c>
      <c r="K150" s="310"/>
    </row>
    <row r="151" spans="2:11" ht="15" customHeight="1">
      <c r="B151" s="289"/>
      <c r="C151" s="314" t="s">
        <v>412</v>
      </c>
      <c r="D151" s="269"/>
      <c r="E151" s="269"/>
      <c r="F151" s="315" t="s">
        <v>463</v>
      </c>
      <c r="G151" s="269"/>
      <c r="H151" s="314" t="s">
        <v>523</v>
      </c>
      <c r="I151" s="314" t="s">
        <v>465</v>
      </c>
      <c r="J151" s="314" t="s">
        <v>513</v>
      </c>
      <c r="K151" s="310"/>
    </row>
    <row r="152" spans="2:11" ht="15" customHeight="1">
      <c r="B152" s="289"/>
      <c r="C152" s="314" t="s">
        <v>468</v>
      </c>
      <c r="D152" s="269"/>
      <c r="E152" s="269"/>
      <c r="F152" s="315" t="s">
        <v>469</v>
      </c>
      <c r="G152" s="269"/>
      <c r="H152" s="314" t="s">
        <v>502</v>
      </c>
      <c r="I152" s="314" t="s">
        <v>465</v>
      </c>
      <c r="J152" s="314">
        <v>50</v>
      </c>
      <c r="K152" s="310"/>
    </row>
    <row r="153" spans="2:11" ht="15" customHeight="1">
      <c r="B153" s="289"/>
      <c r="C153" s="314" t="s">
        <v>471</v>
      </c>
      <c r="D153" s="269"/>
      <c r="E153" s="269"/>
      <c r="F153" s="315" t="s">
        <v>463</v>
      </c>
      <c r="G153" s="269"/>
      <c r="H153" s="314" t="s">
        <v>502</v>
      </c>
      <c r="I153" s="314" t="s">
        <v>473</v>
      </c>
      <c r="J153" s="314"/>
      <c r="K153" s="310"/>
    </row>
    <row r="154" spans="2:11" ht="15" customHeight="1">
      <c r="B154" s="289"/>
      <c r="C154" s="314" t="s">
        <v>482</v>
      </c>
      <c r="D154" s="269"/>
      <c r="E154" s="269"/>
      <c r="F154" s="315" t="s">
        <v>469</v>
      </c>
      <c r="G154" s="269"/>
      <c r="H154" s="314" t="s">
        <v>502</v>
      </c>
      <c r="I154" s="314" t="s">
        <v>465</v>
      </c>
      <c r="J154" s="314">
        <v>50</v>
      </c>
      <c r="K154" s="310"/>
    </row>
    <row r="155" spans="2:11" ht="15" customHeight="1">
      <c r="B155" s="289"/>
      <c r="C155" s="314" t="s">
        <v>490</v>
      </c>
      <c r="D155" s="269"/>
      <c r="E155" s="269"/>
      <c r="F155" s="315" t="s">
        <v>469</v>
      </c>
      <c r="G155" s="269"/>
      <c r="H155" s="314" t="s">
        <v>502</v>
      </c>
      <c r="I155" s="314" t="s">
        <v>465</v>
      </c>
      <c r="J155" s="314">
        <v>50</v>
      </c>
      <c r="K155" s="310"/>
    </row>
    <row r="156" spans="2:11" ht="15" customHeight="1">
      <c r="B156" s="289"/>
      <c r="C156" s="314" t="s">
        <v>488</v>
      </c>
      <c r="D156" s="269"/>
      <c r="E156" s="269"/>
      <c r="F156" s="315" t="s">
        <v>469</v>
      </c>
      <c r="G156" s="269"/>
      <c r="H156" s="314" t="s">
        <v>502</v>
      </c>
      <c r="I156" s="314" t="s">
        <v>465</v>
      </c>
      <c r="J156" s="314">
        <v>50</v>
      </c>
      <c r="K156" s="310"/>
    </row>
    <row r="157" spans="2:11" ht="15" customHeight="1">
      <c r="B157" s="289"/>
      <c r="C157" s="314" t="s">
        <v>104</v>
      </c>
      <c r="D157" s="269"/>
      <c r="E157" s="269"/>
      <c r="F157" s="315" t="s">
        <v>463</v>
      </c>
      <c r="G157" s="269"/>
      <c r="H157" s="314" t="s">
        <v>524</v>
      </c>
      <c r="I157" s="314" t="s">
        <v>465</v>
      </c>
      <c r="J157" s="314" t="s">
        <v>525</v>
      </c>
      <c r="K157" s="310"/>
    </row>
    <row r="158" spans="2:11" ht="15" customHeight="1">
      <c r="B158" s="289"/>
      <c r="C158" s="314" t="s">
        <v>526</v>
      </c>
      <c r="D158" s="269"/>
      <c r="E158" s="269"/>
      <c r="F158" s="315" t="s">
        <v>463</v>
      </c>
      <c r="G158" s="269"/>
      <c r="H158" s="314" t="s">
        <v>527</v>
      </c>
      <c r="I158" s="314" t="s">
        <v>497</v>
      </c>
      <c r="J158" s="314"/>
      <c r="K158" s="310"/>
    </row>
    <row r="159" spans="2:11" ht="15" customHeight="1">
      <c r="B159" s="316"/>
      <c r="C159" s="298"/>
      <c r="D159" s="298"/>
      <c r="E159" s="298"/>
      <c r="F159" s="298"/>
      <c r="G159" s="298"/>
      <c r="H159" s="298"/>
      <c r="I159" s="298"/>
      <c r="J159" s="298"/>
      <c r="K159" s="317"/>
    </row>
    <row r="160" spans="2:11" ht="18.75" customHeight="1">
      <c r="B160" s="265"/>
      <c r="C160" s="269"/>
      <c r="D160" s="269"/>
      <c r="E160" s="269"/>
      <c r="F160" s="288"/>
      <c r="G160" s="269"/>
      <c r="H160" s="269"/>
      <c r="I160" s="269"/>
      <c r="J160" s="269"/>
      <c r="K160" s="265"/>
    </row>
    <row r="161" spans="2:11" ht="18.75" customHeight="1">
      <c r="B161" s="275"/>
      <c r="C161" s="275"/>
      <c r="D161" s="275"/>
      <c r="E161" s="275"/>
      <c r="F161" s="275"/>
      <c r="G161" s="275"/>
      <c r="H161" s="275"/>
      <c r="I161" s="275"/>
      <c r="J161" s="275"/>
      <c r="K161" s="275"/>
    </row>
    <row r="162" spans="2:11" ht="7.5" customHeight="1">
      <c r="B162" s="257"/>
      <c r="C162" s="258"/>
      <c r="D162" s="258"/>
      <c r="E162" s="258"/>
      <c r="F162" s="258"/>
      <c r="G162" s="258"/>
      <c r="H162" s="258"/>
      <c r="I162" s="258"/>
      <c r="J162" s="258"/>
      <c r="K162" s="259"/>
    </row>
    <row r="163" spans="2:11" ht="45" customHeight="1">
      <c r="B163" s="260"/>
      <c r="C163" s="384" t="s">
        <v>528</v>
      </c>
      <c r="D163" s="384"/>
      <c r="E163" s="384"/>
      <c r="F163" s="384"/>
      <c r="G163" s="384"/>
      <c r="H163" s="384"/>
      <c r="I163" s="384"/>
      <c r="J163" s="384"/>
      <c r="K163" s="261"/>
    </row>
    <row r="164" spans="2:11" ht="17.25" customHeight="1">
      <c r="B164" s="260"/>
      <c r="C164" s="281" t="s">
        <v>457</v>
      </c>
      <c r="D164" s="281"/>
      <c r="E164" s="281"/>
      <c r="F164" s="281" t="s">
        <v>458</v>
      </c>
      <c r="G164" s="318"/>
      <c r="H164" s="319" t="s">
        <v>118</v>
      </c>
      <c r="I164" s="319" t="s">
        <v>65</v>
      </c>
      <c r="J164" s="281" t="s">
        <v>459</v>
      </c>
      <c r="K164" s="261"/>
    </row>
    <row r="165" spans="2:11" ht="17.25" customHeight="1">
      <c r="B165" s="262"/>
      <c r="C165" s="283" t="s">
        <v>460</v>
      </c>
      <c r="D165" s="283"/>
      <c r="E165" s="283"/>
      <c r="F165" s="284" t="s">
        <v>461</v>
      </c>
      <c r="G165" s="320"/>
      <c r="H165" s="321"/>
      <c r="I165" s="321"/>
      <c r="J165" s="283" t="s">
        <v>462</v>
      </c>
      <c r="K165" s="263"/>
    </row>
    <row r="166" spans="2:11" ht="5.25" customHeight="1">
      <c r="B166" s="289"/>
      <c r="C166" s="286"/>
      <c r="D166" s="286"/>
      <c r="E166" s="286"/>
      <c r="F166" s="286"/>
      <c r="G166" s="287"/>
      <c r="H166" s="286"/>
      <c r="I166" s="286"/>
      <c r="J166" s="286"/>
      <c r="K166" s="310"/>
    </row>
    <row r="167" spans="2:11" ht="15" customHeight="1">
      <c r="B167" s="289"/>
      <c r="C167" s="269" t="s">
        <v>466</v>
      </c>
      <c r="D167" s="269"/>
      <c r="E167" s="269"/>
      <c r="F167" s="288" t="s">
        <v>463</v>
      </c>
      <c r="G167" s="269"/>
      <c r="H167" s="269" t="s">
        <v>502</v>
      </c>
      <c r="I167" s="269" t="s">
        <v>465</v>
      </c>
      <c r="J167" s="269">
        <v>120</v>
      </c>
      <c r="K167" s="310"/>
    </row>
    <row r="168" spans="2:11" ht="15" customHeight="1">
      <c r="B168" s="289"/>
      <c r="C168" s="269" t="s">
        <v>511</v>
      </c>
      <c r="D168" s="269"/>
      <c r="E168" s="269"/>
      <c r="F168" s="288" t="s">
        <v>463</v>
      </c>
      <c r="G168" s="269"/>
      <c r="H168" s="269" t="s">
        <v>512</v>
      </c>
      <c r="I168" s="269" t="s">
        <v>465</v>
      </c>
      <c r="J168" s="269" t="s">
        <v>513</v>
      </c>
      <c r="K168" s="310"/>
    </row>
    <row r="169" spans="2:11" ht="15" customHeight="1">
      <c r="B169" s="289"/>
      <c r="C169" s="269" t="s">
        <v>412</v>
      </c>
      <c r="D169" s="269"/>
      <c r="E169" s="269"/>
      <c r="F169" s="288" t="s">
        <v>463</v>
      </c>
      <c r="G169" s="269"/>
      <c r="H169" s="269" t="s">
        <v>529</v>
      </c>
      <c r="I169" s="269" t="s">
        <v>465</v>
      </c>
      <c r="J169" s="269" t="s">
        <v>513</v>
      </c>
      <c r="K169" s="310"/>
    </row>
    <row r="170" spans="2:11" ht="15" customHeight="1">
      <c r="B170" s="289"/>
      <c r="C170" s="269" t="s">
        <v>468</v>
      </c>
      <c r="D170" s="269"/>
      <c r="E170" s="269"/>
      <c r="F170" s="288" t="s">
        <v>469</v>
      </c>
      <c r="G170" s="269"/>
      <c r="H170" s="269" t="s">
        <v>529</v>
      </c>
      <c r="I170" s="269" t="s">
        <v>465</v>
      </c>
      <c r="J170" s="269">
        <v>50</v>
      </c>
      <c r="K170" s="310"/>
    </row>
    <row r="171" spans="2:11" ht="15" customHeight="1">
      <c r="B171" s="289"/>
      <c r="C171" s="269" t="s">
        <v>471</v>
      </c>
      <c r="D171" s="269"/>
      <c r="E171" s="269"/>
      <c r="F171" s="288" t="s">
        <v>463</v>
      </c>
      <c r="G171" s="269"/>
      <c r="H171" s="269" t="s">
        <v>529</v>
      </c>
      <c r="I171" s="269" t="s">
        <v>473</v>
      </c>
      <c r="J171" s="269"/>
      <c r="K171" s="310"/>
    </row>
    <row r="172" spans="2:11" ht="15" customHeight="1">
      <c r="B172" s="289"/>
      <c r="C172" s="269" t="s">
        <v>482</v>
      </c>
      <c r="D172" s="269"/>
      <c r="E172" s="269"/>
      <c r="F172" s="288" t="s">
        <v>469</v>
      </c>
      <c r="G172" s="269"/>
      <c r="H172" s="269" t="s">
        <v>529</v>
      </c>
      <c r="I172" s="269" t="s">
        <v>465</v>
      </c>
      <c r="J172" s="269">
        <v>50</v>
      </c>
      <c r="K172" s="310"/>
    </row>
    <row r="173" spans="2:11" ht="15" customHeight="1">
      <c r="B173" s="289"/>
      <c r="C173" s="269" t="s">
        <v>490</v>
      </c>
      <c r="D173" s="269"/>
      <c r="E173" s="269"/>
      <c r="F173" s="288" t="s">
        <v>469</v>
      </c>
      <c r="G173" s="269"/>
      <c r="H173" s="269" t="s">
        <v>529</v>
      </c>
      <c r="I173" s="269" t="s">
        <v>465</v>
      </c>
      <c r="J173" s="269">
        <v>50</v>
      </c>
      <c r="K173" s="310"/>
    </row>
    <row r="174" spans="2:11" ht="15" customHeight="1">
      <c r="B174" s="289"/>
      <c r="C174" s="269" t="s">
        <v>488</v>
      </c>
      <c r="D174" s="269"/>
      <c r="E174" s="269"/>
      <c r="F174" s="288" t="s">
        <v>469</v>
      </c>
      <c r="G174" s="269"/>
      <c r="H174" s="269" t="s">
        <v>529</v>
      </c>
      <c r="I174" s="269" t="s">
        <v>465</v>
      </c>
      <c r="J174" s="269">
        <v>50</v>
      </c>
      <c r="K174" s="310"/>
    </row>
    <row r="175" spans="2:11" ht="15" customHeight="1">
      <c r="B175" s="289"/>
      <c r="C175" s="269" t="s">
        <v>117</v>
      </c>
      <c r="D175" s="269"/>
      <c r="E175" s="269"/>
      <c r="F175" s="288" t="s">
        <v>463</v>
      </c>
      <c r="G175" s="269"/>
      <c r="H175" s="269" t="s">
        <v>530</v>
      </c>
      <c r="I175" s="269" t="s">
        <v>531</v>
      </c>
      <c r="J175" s="269"/>
      <c r="K175" s="310"/>
    </row>
    <row r="176" spans="2:11" ht="15" customHeight="1">
      <c r="B176" s="289"/>
      <c r="C176" s="269" t="s">
        <v>65</v>
      </c>
      <c r="D176" s="269"/>
      <c r="E176" s="269"/>
      <c r="F176" s="288" t="s">
        <v>463</v>
      </c>
      <c r="G176" s="269"/>
      <c r="H176" s="269" t="s">
        <v>532</v>
      </c>
      <c r="I176" s="269" t="s">
        <v>533</v>
      </c>
      <c r="J176" s="269">
        <v>1</v>
      </c>
      <c r="K176" s="310"/>
    </row>
    <row r="177" spans="2:11" ht="15" customHeight="1">
      <c r="B177" s="289"/>
      <c r="C177" s="269" t="s">
        <v>61</v>
      </c>
      <c r="D177" s="269"/>
      <c r="E177" s="269"/>
      <c r="F177" s="288" t="s">
        <v>463</v>
      </c>
      <c r="G177" s="269"/>
      <c r="H177" s="269" t="s">
        <v>534</v>
      </c>
      <c r="I177" s="269" t="s">
        <v>465</v>
      </c>
      <c r="J177" s="269">
        <v>20</v>
      </c>
      <c r="K177" s="310"/>
    </row>
    <row r="178" spans="2:11" ht="15" customHeight="1">
      <c r="B178" s="289"/>
      <c r="C178" s="269" t="s">
        <v>118</v>
      </c>
      <c r="D178" s="269"/>
      <c r="E178" s="269"/>
      <c r="F178" s="288" t="s">
        <v>463</v>
      </c>
      <c r="G178" s="269"/>
      <c r="H178" s="269" t="s">
        <v>535</v>
      </c>
      <c r="I178" s="269" t="s">
        <v>465</v>
      </c>
      <c r="J178" s="269">
        <v>255</v>
      </c>
      <c r="K178" s="310"/>
    </row>
    <row r="179" spans="2:11" ht="15" customHeight="1">
      <c r="B179" s="289"/>
      <c r="C179" s="269" t="s">
        <v>119</v>
      </c>
      <c r="D179" s="269"/>
      <c r="E179" s="269"/>
      <c r="F179" s="288" t="s">
        <v>463</v>
      </c>
      <c r="G179" s="269"/>
      <c r="H179" s="269" t="s">
        <v>428</v>
      </c>
      <c r="I179" s="269" t="s">
        <v>465</v>
      </c>
      <c r="J179" s="269">
        <v>10</v>
      </c>
      <c r="K179" s="310"/>
    </row>
    <row r="180" spans="2:11" ht="15" customHeight="1">
      <c r="B180" s="289"/>
      <c r="C180" s="269" t="s">
        <v>120</v>
      </c>
      <c r="D180" s="269"/>
      <c r="E180" s="269"/>
      <c r="F180" s="288" t="s">
        <v>463</v>
      </c>
      <c r="G180" s="269"/>
      <c r="H180" s="269" t="s">
        <v>536</v>
      </c>
      <c r="I180" s="269" t="s">
        <v>497</v>
      </c>
      <c r="J180" s="269"/>
      <c r="K180" s="310"/>
    </row>
    <row r="181" spans="2:11" ht="15" customHeight="1">
      <c r="B181" s="289"/>
      <c r="C181" s="269" t="s">
        <v>537</v>
      </c>
      <c r="D181" s="269"/>
      <c r="E181" s="269"/>
      <c r="F181" s="288" t="s">
        <v>463</v>
      </c>
      <c r="G181" s="269"/>
      <c r="H181" s="269" t="s">
        <v>538</v>
      </c>
      <c r="I181" s="269" t="s">
        <v>497</v>
      </c>
      <c r="J181" s="269"/>
      <c r="K181" s="310"/>
    </row>
    <row r="182" spans="2:11" ht="15" customHeight="1">
      <c r="B182" s="289"/>
      <c r="C182" s="269" t="s">
        <v>526</v>
      </c>
      <c r="D182" s="269"/>
      <c r="E182" s="269"/>
      <c r="F182" s="288" t="s">
        <v>463</v>
      </c>
      <c r="G182" s="269"/>
      <c r="H182" s="269" t="s">
        <v>539</v>
      </c>
      <c r="I182" s="269" t="s">
        <v>497</v>
      </c>
      <c r="J182" s="269"/>
      <c r="K182" s="310"/>
    </row>
    <row r="183" spans="2:11" ht="15" customHeight="1">
      <c r="B183" s="289"/>
      <c r="C183" s="269" t="s">
        <v>122</v>
      </c>
      <c r="D183" s="269"/>
      <c r="E183" s="269"/>
      <c r="F183" s="288" t="s">
        <v>469</v>
      </c>
      <c r="G183" s="269"/>
      <c r="H183" s="269" t="s">
        <v>540</v>
      </c>
      <c r="I183" s="269" t="s">
        <v>465</v>
      </c>
      <c r="J183" s="269">
        <v>50</v>
      </c>
      <c r="K183" s="310"/>
    </row>
    <row r="184" spans="2:11" ht="15" customHeight="1">
      <c r="B184" s="289"/>
      <c r="C184" s="269" t="s">
        <v>541</v>
      </c>
      <c r="D184" s="269"/>
      <c r="E184" s="269"/>
      <c r="F184" s="288" t="s">
        <v>469</v>
      </c>
      <c r="G184" s="269"/>
      <c r="H184" s="269" t="s">
        <v>542</v>
      </c>
      <c r="I184" s="269" t="s">
        <v>543</v>
      </c>
      <c r="J184" s="269"/>
      <c r="K184" s="310"/>
    </row>
    <row r="185" spans="2:11" ht="15" customHeight="1">
      <c r="B185" s="289"/>
      <c r="C185" s="269" t="s">
        <v>544</v>
      </c>
      <c r="D185" s="269"/>
      <c r="E185" s="269"/>
      <c r="F185" s="288" t="s">
        <v>469</v>
      </c>
      <c r="G185" s="269"/>
      <c r="H185" s="269" t="s">
        <v>545</v>
      </c>
      <c r="I185" s="269" t="s">
        <v>543</v>
      </c>
      <c r="J185" s="269"/>
      <c r="K185" s="310"/>
    </row>
    <row r="186" spans="2:11" ht="15" customHeight="1">
      <c r="B186" s="289"/>
      <c r="C186" s="269" t="s">
        <v>546</v>
      </c>
      <c r="D186" s="269"/>
      <c r="E186" s="269"/>
      <c r="F186" s="288" t="s">
        <v>469</v>
      </c>
      <c r="G186" s="269"/>
      <c r="H186" s="269" t="s">
        <v>547</v>
      </c>
      <c r="I186" s="269" t="s">
        <v>543</v>
      </c>
      <c r="J186" s="269"/>
      <c r="K186" s="310"/>
    </row>
    <row r="187" spans="2:11" ht="15" customHeight="1">
      <c r="B187" s="289"/>
      <c r="C187" s="322" t="s">
        <v>548</v>
      </c>
      <c r="D187" s="269"/>
      <c r="E187" s="269"/>
      <c r="F187" s="288" t="s">
        <v>469</v>
      </c>
      <c r="G187" s="269"/>
      <c r="H187" s="269" t="s">
        <v>549</v>
      </c>
      <c r="I187" s="269" t="s">
        <v>550</v>
      </c>
      <c r="J187" s="323" t="s">
        <v>551</v>
      </c>
      <c r="K187" s="310"/>
    </row>
    <row r="188" spans="2:11" ht="15" customHeight="1">
      <c r="B188" s="289"/>
      <c r="C188" s="274" t="s">
        <v>50</v>
      </c>
      <c r="D188" s="269"/>
      <c r="E188" s="269"/>
      <c r="F188" s="288" t="s">
        <v>463</v>
      </c>
      <c r="G188" s="269"/>
      <c r="H188" s="265" t="s">
        <v>552</v>
      </c>
      <c r="I188" s="269" t="s">
        <v>553</v>
      </c>
      <c r="J188" s="269"/>
      <c r="K188" s="310"/>
    </row>
    <row r="189" spans="2:11" ht="15" customHeight="1">
      <c r="B189" s="289"/>
      <c r="C189" s="274" t="s">
        <v>554</v>
      </c>
      <c r="D189" s="269"/>
      <c r="E189" s="269"/>
      <c r="F189" s="288" t="s">
        <v>463</v>
      </c>
      <c r="G189" s="269"/>
      <c r="H189" s="269" t="s">
        <v>555</v>
      </c>
      <c r="I189" s="269" t="s">
        <v>497</v>
      </c>
      <c r="J189" s="269"/>
      <c r="K189" s="310"/>
    </row>
    <row r="190" spans="2:11" ht="15" customHeight="1">
      <c r="B190" s="289"/>
      <c r="C190" s="274" t="s">
        <v>556</v>
      </c>
      <c r="D190" s="269"/>
      <c r="E190" s="269"/>
      <c r="F190" s="288" t="s">
        <v>463</v>
      </c>
      <c r="G190" s="269"/>
      <c r="H190" s="269" t="s">
        <v>557</v>
      </c>
      <c r="I190" s="269" t="s">
        <v>497</v>
      </c>
      <c r="J190" s="269"/>
      <c r="K190" s="310"/>
    </row>
    <row r="191" spans="2:11" ht="15" customHeight="1">
      <c r="B191" s="289"/>
      <c r="C191" s="274" t="s">
        <v>558</v>
      </c>
      <c r="D191" s="269"/>
      <c r="E191" s="269"/>
      <c r="F191" s="288" t="s">
        <v>469</v>
      </c>
      <c r="G191" s="269"/>
      <c r="H191" s="269" t="s">
        <v>559</v>
      </c>
      <c r="I191" s="269" t="s">
        <v>497</v>
      </c>
      <c r="J191" s="269"/>
      <c r="K191" s="310"/>
    </row>
    <row r="192" spans="2:11" ht="15" customHeight="1">
      <c r="B192" s="316"/>
      <c r="C192" s="324"/>
      <c r="D192" s="298"/>
      <c r="E192" s="298"/>
      <c r="F192" s="298"/>
      <c r="G192" s="298"/>
      <c r="H192" s="298"/>
      <c r="I192" s="298"/>
      <c r="J192" s="298"/>
      <c r="K192" s="317"/>
    </row>
    <row r="193" spans="2:11" ht="18.75" customHeight="1">
      <c r="B193" s="265"/>
      <c r="C193" s="269"/>
      <c r="D193" s="269"/>
      <c r="E193" s="269"/>
      <c r="F193" s="288"/>
      <c r="G193" s="269"/>
      <c r="H193" s="269"/>
      <c r="I193" s="269"/>
      <c r="J193" s="269"/>
      <c r="K193" s="265"/>
    </row>
    <row r="194" spans="2:11" ht="18.75" customHeight="1">
      <c r="B194" s="265"/>
      <c r="C194" s="269"/>
      <c r="D194" s="269"/>
      <c r="E194" s="269"/>
      <c r="F194" s="288"/>
      <c r="G194" s="269"/>
      <c r="H194" s="269"/>
      <c r="I194" s="269"/>
      <c r="J194" s="269"/>
      <c r="K194" s="265"/>
    </row>
    <row r="195" spans="2:11" ht="18.75" customHeight="1">
      <c r="B195" s="275"/>
      <c r="C195" s="275"/>
      <c r="D195" s="275"/>
      <c r="E195" s="275"/>
      <c r="F195" s="275"/>
      <c r="G195" s="275"/>
      <c r="H195" s="275"/>
      <c r="I195" s="275"/>
      <c r="J195" s="275"/>
      <c r="K195" s="275"/>
    </row>
    <row r="196" spans="2:11">
      <c r="B196" s="257"/>
      <c r="C196" s="258"/>
      <c r="D196" s="258"/>
      <c r="E196" s="258"/>
      <c r="F196" s="258"/>
      <c r="G196" s="258"/>
      <c r="H196" s="258"/>
      <c r="I196" s="258"/>
      <c r="J196" s="258"/>
      <c r="K196" s="259"/>
    </row>
    <row r="197" spans="2:11" ht="21">
      <c r="B197" s="260"/>
      <c r="C197" s="384" t="s">
        <v>560</v>
      </c>
      <c r="D197" s="384"/>
      <c r="E197" s="384"/>
      <c r="F197" s="384"/>
      <c r="G197" s="384"/>
      <c r="H197" s="384"/>
      <c r="I197" s="384"/>
      <c r="J197" s="384"/>
      <c r="K197" s="261"/>
    </row>
    <row r="198" spans="2:11" ht="25.5" customHeight="1">
      <c r="B198" s="260"/>
      <c r="C198" s="325" t="s">
        <v>561</v>
      </c>
      <c r="D198" s="325"/>
      <c r="E198" s="325"/>
      <c r="F198" s="325" t="s">
        <v>562</v>
      </c>
      <c r="G198" s="326"/>
      <c r="H198" s="383" t="s">
        <v>563</v>
      </c>
      <c r="I198" s="383"/>
      <c r="J198" s="383"/>
      <c r="K198" s="261"/>
    </row>
    <row r="199" spans="2:11" ht="5.25" customHeight="1">
      <c r="B199" s="289"/>
      <c r="C199" s="286"/>
      <c r="D199" s="286"/>
      <c r="E199" s="286"/>
      <c r="F199" s="286"/>
      <c r="G199" s="269"/>
      <c r="H199" s="286"/>
      <c r="I199" s="286"/>
      <c r="J199" s="286"/>
      <c r="K199" s="310"/>
    </row>
    <row r="200" spans="2:11" ht="15" customHeight="1">
      <c r="B200" s="289"/>
      <c r="C200" s="269" t="s">
        <v>553</v>
      </c>
      <c r="D200" s="269"/>
      <c r="E200" s="269"/>
      <c r="F200" s="288" t="s">
        <v>51</v>
      </c>
      <c r="G200" s="269"/>
      <c r="H200" s="381" t="s">
        <v>564</v>
      </c>
      <c r="I200" s="381"/>
      <c r="J200" s="381"/>
      <c r="K200" s="310"/>
    </row>
    <row r="201" spans="2:11" ht="15" customHeight="1">
      <c r="B201" s="289"/>
      <c r="C201" s="295"/>
      <c r="D201" s="269"/>
      <c r="E201" s="269"/>
      <c r="F201" s="288" t="s">
        <v>52</v>
      </c>
      <c r="G201" s="269"/>
      <c r="H201" s="381" t="s">
        <v>565</v>
      </c>
      <c r="I201" s="381"/>
      <c r="J201" s="381"/>
      <c r="K201" s="310"/>
    </row>
    <row r="202" spans="2:11" ht="15" customHeight="1">
      <c r="B202" s="289"/>
      <c r="C202" s="295"/>
      <c r="D202" s="269"/>
      <c r="E202" s="269"/>
      <c r="F202" s="288" t="s">
        <v>55</v>
      </c>
      <c r="G202" s="269"/>
      <c r="H202" s="381" t="s">
        <v>566</v>
      </c>
      <c r="I202" s="381"/>
      <c r="J202" s="381"/>
      <c r="K202" s="310"/>
    </row>
    <row r="203" spans="2:11" ht="15" customHeight="1">
      <c r="B203" s="289"/>
      <c r="C203" s="269"/>
      <c r="D203" s="269"/>
      <c r="E203" s="269"/>
      <c r="F203" s="288" t="s">
        <v>53</v>
      </c>
      <c r="G203" s="269"/>
      <c r="H203" s="381" t="s">
        <v>567</v>
      </c>
      <c r="I203" s="381"/>
      <c r="J203" s="381"/>
      <c r="K203" s="310"/>
    </row>
    <row r="204" spans="2:11" ht="15" customHeight="1">
      <c r="B204" s="289"/>
      <c r="C204" s="269"/>
      <c r="D204" s="269"/>
      <c r="E204" s="269"/>
      <c r="F204" s="288" t="s">
        <v>54</v>
      </c>
      <c r="G204" s="269"/>
      <c r="H204" s="381" t="s">
        <v>568</v>
      </c>
      <c r="I204" s="381"/>
      <c r="J204" s="381"/>
      <c r="K204" s="310"/>
    </row>
    <row r="205" spans="2:11" ht="15" customHeight="1">
      <c r="B205" s="289"/>
      <c r="C205" s="269"/>
      <c r="D205" s="269"/>
      <c r="E205" s="269"/>
      <c r="F205" s="288"/>
      <c r="G205" s="269"/>
      <c r="H205" s="269"/>
      <c r="I205" s="269"/>
      <c r="J205" s="269"/>
      <c r="K205" s="310"/>
    </row>
    <row r="206" spans="2:11" ht="15" customHeight="1">
      <c r="B206" s="289"/>
      <c r="C206" s="269" t="s">
        <v>509</v>
      </c>
      <c r="D206" s="269"/>
      <c r="E206" s="269"/>
      <c r="F206" s="288" t="s">
        <v>87</v>
      </c>
      <c r="G206" s="269"/>
      <c r="H206" s="381" t="s">
        <v>569</v>
      </c>
      <c r="I206" s="381"/>
      <c r="J206" s="381"/>
      <c r="K206" s="310"/>
    </row>
    <row r="207" spans="2:11" ht="15" customHeight="1">
      <c r="B207" s="289"/>
      <c r="C207" s="295"/>
      <c r="D207" s="269"/>
      <c r="E207" s="269"/>
      <c r="F207" s="288" t="s">
        <v>406</v>
      </c>
      <c r="G207" s="269"/>
      <c r="H207" s="381" t="s">
        <v>407</v>
      </c>
      <c r="I207" s="381"/>
      <c r="J207" s="381"/>
      <c r="K207" s="310"/>
    </row>
    <row r="208" spans="2:11" ht="15" customHeight="1">
      <c r="B208" s="289"/>
      <c r="C208" s="269"/>
      <c r="D208" s="269"/>
      <c r="E208" s="269"/>
      <c r="F208" s="288" t="s">
        <v>404</v>
      </c>
      <c r="G208" s="269"/>
      <c r="H208" s="381" t="s">
        <v>570</v>
      </c>
      <c r="I208" s="381"/>
      <c r="J208" s="381"/>
      <c r="K208" s="310"/>
    </row>
    <row r="209" spans="2:11" ht="15" customHeight="1">
      <c r="B209" s="327"/>
      <c r="C209" s="295"/>
      <c r="D209" s="295"/>
      <c r="E209" s="295"/>
      <c r="F209" s="288" t="s">
        <v>408</v>
      </c>
      <c r="G209" s="274"/>
      <c r="H209" s="382" t="s">
        <v>409</v>
      </c>
      <c r="I209" s="382"/>
      <c r="J209" s="382"/>
      <c r="K209" s="328"/>
    </row>
    <row r="210" spans="2:11" ht="15" customHeight="1">
      <c r="B210" s="327"/>
      <c r="C210" s="295"/>
      <c r="D210" s="295"/>
      <c r="E210" s="295"/>
      <c r="F210" s="288" t="s">
        <v>410</v>
      </c>
      <c r="G210" s="274"/>
      <c r="H210" s="382" t="s">
        <v>571</v>
      </c>
      <c r="I210" s="382"/>
      <c r="J210" s="382"/>
      <c r="K210" s="328"/>
    </row>
    <row r="211" spans="2:11" ht="15" customHeight="1">
      <c r="B211" s="327"/>
      <c r="C211" s="295"/>
      <c r="D211" s="295"/>
      <c r="E211" s="295"/>
      <c r="F211" s="329"/>
      <c r="G211" s="274"/>
      <c r="H211" s="330"/>
      <c r="I211" s="330"/>
      <c r="J211" s="330"/>
      <c r="K211" s="328"/>
    </row>
    <row r="212" spans="2:11" ht="15" customHeight="1">
      <c r="B212" s="327"/>
      <c r="C212" s="269" t="s">
        <v>533</v>
      </c>
      <c r="D212" s="295"/>
      <c r="E212" s="295"/>
      <c r="F212" s="288">
        <v>1</v>
      </c>
      <c r="G212" s="274"/>
      <c r="H212" s="382" t="s">
        <v>572</v>
      </c>
      <c r="I212" s="382"/>
      <c r="J212" s="382"/>
      <c r="K212" s="328"/>
    </row>
    <row r="213" spans="2:11" ht="15" customHeight="1">
      <c r="B213" s="327"/>
      <c r="C213" s="295"/>
      <c r="D213" s="295"/>
      <c r="E213" s="295"/>
      <c r="F213" s="288">
        <v>2</v>
      </c>
      <c r="G213" s="274"/>
      <c r="H213" s="382" t="s">
        <v>573</v>
      </c>
      <c r="I213" s="382"/>
      <c r="J213" s="382"/>
      <c r="K213" s="328"/>
    </row>
    <row r="214" spans="2:11" ht="15" customHeight="1">
      <c r="B214" s="327"/>
      <c r="C214" s="295"/>
      <c r="D214" s="295"/>
      <c r="E214" s="295"/>
      <c r="F214" s="288">
        <v>3</v>
      </c>
      <c r="G214" s="274"/>
      <c r="H214" s="382" t="s">
        <v>574</v>
      </c>
      <c r="I214" s="382"/>
      <c r="J214" s="382"/>
      <c r="K214" s="328"/>
    </row>
    <row r="215" spans="2:11" ht="15" customHeight="1">
      <c r="B215" s="327"/>
      <c r="C215" s="295"/>
      <c r="D215" s="295"/>
      <c r="E215" s="295"/>
      <c r="F215" s="288">
        <v>4</v>
      </c>
      <c r="G215" s="274"/>
      <c r="H215" s="382" t="s">
        <v>575</v>
      </c>
      <c r="I215" s="382"/>
      <c r="J215" s="382"/>
      <c r="K215" s="328"/>
    </row>
    <row r="216" spans="2:11" ht="12.75" customHeight="1">
      <c r="B216" s="331"/>
      <c r="C216" s="332"/>
      <c r="D216" s="332"/>
      <c r="E216" s="332"/>
      <c r="F216" s="332"/>
      <c r="G216" s="332"/>
      <c r="H216" s="332"/>
      <c r="I216" s="332"/>
      <c r="J216" s="332"/>
      <c r="K216" s="333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D1.01.100a - Architektoni...</vt:lpstr>
      <vt:lpstr>D1.01.100b - Architektoni...</vt:lpstr>
      <vt:lpstr>Pokyny pro vyplnění</vt:lpstr>
      <vt:lpstr>'D1.01.100a - Architektoni...'!Názvy_tisku</vt:lpstr>
      <vt:lpstr>'D1.01.100b - Architektoni...'!Názvy_tisku</vt:lpstr>
      <vt:lpstr>'Rekapitulace stavby'!Názvy_tisku</vt:lpstr>
      <vt:lpstr>'D1.01.100a - Architektoni...'!Oblast_tisku</vt:lpstr>
      <vt:lpstr>'D1.01.100b - Architektoni...'!Oblast_tisku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František Příhoda - STORING spol. s r.o.</dc:creator>
  <cp:lastModifiedBy>Ing. František Příhoda - STORING spol. s r.o.</cp:lastModifiedBy>
  <cp:lastPrinted>2018-03-06T20:17:37Z</cp:lastPrinted>
  <dcterms:created xsi:type="dcterms:W3CDTF">2018-03-06T20:15:22Z</dcterms:created>
  <dcterms:modified xsi:type="dcterms:W3CDTF">2018-03-06T20:17:47Z</dcterms:modified>
</cp:coreProperties>
</file>